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MASTER INDEX" sheetId="1" state="visible" r:id="rId1"/>
    <sheet xmlns:r="http://schemas.openxmlformats.org/officeDocument/2006/relationships" name="COLOR LEGEND" sheetId="2" state="visible" r:id="rId2"/>
    <sheet xmlns:r="http://schemas.openxmlformats.org/officeDocument/2006/relationships" name="READ FIRST" sheetId="3" state="visible" r:id="rId3"/>
    <sheet xmlns:r="http://schemas.openxmlformats.org/officeDocument/2006/relationships" name="BY DETECTIVE" sheetId="4" state="visible" r:id="rId4"/>
    <sheet xmlns:r="http://schemas.openxmlformats.org/officeDocument/2006/relationships" name="HOW TO USE" sheetId="5" state="visible" r:id="rId5"/>
  </sheets>
  <definedNames>
    <definedName name="_xlnm._FilterDatabase" localSheetId="0" hidden="1">'MASTER INDEX'!$A$4:$L$182</definedName>
    <definedName name="_xlnm.Print_Titles" localSheetId="0">'MASTER INDEX'!$1:$4</definedName>
    <definedName name="_xlnm.Print_Titles" localSheetId="1">'COLOR LEGEND'!$1:$11</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26">
    <font>
      <name val="Calibri"/>
      <charset val="1"/>
      <family val="2"/>
      <color theme="1"/>
      <sz val="11"/>
    </font>
    <font>
      <name val="Arial"/>
      <family val="0"/>
      <sz val="10"/>
    </font>
    <font>
      <name val="Arial"/>
      <family val="0"/>
      <sz val="10"/>
    </font>
    <font>
      <name val="Arial"/>
      <family val="0"/>
      <sz val="10"/>
    </font>
    <font>
      <name val="Calibri"/>
      <charset val="1"/>
      <family val="0"/>
      <b val="1"/>
      <color rgb="FF1F4E79"/>
      <sz val="16"/>
    </font>
    <font>
      <name val="Calibri"/>
      <charset val="1"/>
      <family val="0"/>
      <i val="1"/>
      <color rgb="FF666666"/>
      <sz val="10"/>
    </font>
    <font>
      <name val="Calibri"/>
      <charset val="1"/>
      <family val="0"/>
      <b val="1"/>
      <color rgb="FFFFFFFF"/>
      <sz val="11"/>
    </font>
    <font>
      <name val="Calibri"/>
      <charset val="1"/>
      <family val="0"/>
      <b val="1"/>
      <color rgb="FFFFFFFF"/>
      <sz val="9"/>
    </font>
    <font>
      <name val="Calibri"/>
      <charset val="1"/>
      <family val="0"/>
      <color rgb="FFFFFFFF"/>
      <sz val="9"/>
    </font>
    <font>
      <name val="Calibri"/>
      <charset val="1"/>
      <family val="0"/>
      <sz val="8"/>
    </font>
    <font>
      <name val="Calibri"/>
      <charset val="1"/>
      <family val="0"/>
      <i val="1"/>
      <color rgb="FF666666"/>
      <sz val="8"/>
    </font>
    <font>
      <name val="Calibri"/>
      <charset val="1"/>
      <family val="0"/>
      <b val="1"/>
      <color rgb="FF000000"/>
      <sz val="9"/>
    </font>
    <font>
      <name val="Calibri"/>
      <charset val="1"/>
      <family val="0"/>
      <color rgb="FF000000"/>
      <sz val="9"/>
    </font>
    <font>
      <name val="Calibri"/>
      <charset val="1"/>
      <family val="0"/>
      <b val="1"/>
      <color rgb="FFFFFFFF"/>
      <sz val="10"/>
    </font>
    <font>
      <name val="Calibri"/>
      <charset val="1"/>
      <family val="0"/>
      <b val="1"/>
      <color rgb="FF1F4E79"/>
      <sz val="12"/>
    </font>
    <font>
      <name val="Calibri"/>
      <charset val="1"/>
      <family val="0"/>
      <sz val="10"/>
    </font>
    <font>
      <name val="Calibri"/>
      <charset val="1"/>
      <family val="0"/>
      <b val="1"/>
      <color rgb="FF000000"/>
      <sz val="10"/>
    </font>
    <font>
      <name val="Calibri"/>
      <charset val="1"/>
      <family val="0"/>
      <i val="1"/>
      <sz val="10"/>
    </font>
    <font>
      <name val="Calibri"/>
      <family val="2"/>
      <b val="1"/>
      <color rgb="FF000000"/>
      <sz val="18"/>
    </font>
    <font>
      <name val="Calibri"/>
      <family val="2"/>
      <color rgb="FF000000"/>
      <sz val="10"/>
    </font>
    <font>
      <name val="Calibri"/>
      <charset val="1"/>
      <family val="0"/>
      <color rgb="FFFFFFFF"/>
      <sz val="10"/>
    </font>
    <font>
      <name val="Calibri"/>
      <charset val="1"/>
      <family val="0"/>
      <color rgb="FF000000"/>
      <sz val="10"/>
    </font>
    <font>
      <name val="Calibri"/>
      <charset val="1"/>
      <family val="0"/>
      <b val="1"/>
      <sz val="10"/>
    </font>
    <font>
      <name val="Calibri"/>
      <charset val="1"/>
      <family val="0"/>
      <sz val="11"/>
    </font>
    <font>
      <name val="Calibri"/>
      <charset val="1"/>
      <family val="0"/>
      <b val="1"/>
      <color rgb="FF1F4E79"/>
      <sz val="13"/>
    </font>
    <font>
      <name val="Calibri"/>
      <b val="1"/>
      <sz val="9"/>
    </font>
  </fonts>
  <fills count="17">
    <fill>
      <patternFill/>
    </fill>
    <fill>
      <patternFill patternType="gray125"/>
    </fill>
    <fill>
      <patternFill patternType="solid">
        <fgColor rgb="FF1F4E79"/>
        <bgColor rgb="FF003366"/>
      </patternFill>
    </fill>
    <fill>
      <patternFill patternType="solid">
        <fgColor rgb="FFC00000"/>
        <bgColor rgb="FF800000"/>
      </patternFill>
    </fill>
    <fill>
      <patternFill patternType="solid">
        <fgColor rgb="FFFFF2CC"/>
        <bgColor rgb="FFF2F2F2"/>
      </patternFill>
    </fill>
    <fill>
      <patternFill patternType="solid">
        <fgColor rgb="FFED7D31"/>
        <bgColor rgb="FFFF8080"/>
      </patternFill>
    </fill>
    <fill>
      <patternFill patternType="solid">
        <fgColor rgb="FFF4B183"/>
        <bgColor rgb="FFFF99CC"/>
      </patternFill>
    </fill>
    <fill>
      <patternFill patternType="solid">
        <fgColor rgb="FFD9D9D9"/>
        <bgColor rgb="FFC0C0C0"/>
      </patternFill>
    </fill>
    <fill>
      <patternFill patternType="solid">
        <fgColor rgb="FFFFC000"/>
        <bgColor rgb="FFF4B183"/>
      </patternFill>
    </fill>
    <fill>
      <patternFill patternType="solid">
        <fgColor rgb="FF548235"/>
        <bgColor rgb="FF666666"/>
      </patternFill>
    </fill>
    <fill>
      <patternFill patternType="solid">
        <fgColor rgb="FFBF8F00"/>
        <bgColor rgb="FFED7D31"/>
      </patternFill>
    </fill>
    <fill>
      <patternFill patternType="solid">
        <fgColor rgb="FF2E75B6"/>
        <bgColor rgb="FF4F81BD"/>
      </patternFill>
    </fill>
    <fill>
      <patternFill patternType="solid">
        <fgColor rgb="FF0D7377"/>
        <bgColor rgb="FF008080"/>
      </patternFill>
    </fill>
    <fill>
      <patternFill patternType="solid">
        <fgColor rgb="FF00B0F0"/>
        <bgColor rgb="FF33CCCC"/>
      </patternFill>
    </fill>
    <fill>
      <patternFill patternType="solid">
        <fgColor rgb="FF7B2D8E"/>
        <bgColor rgb="FF993366"/>
      </patternFill>
    </fill>
    <fill>
      <patternFill patternType="solid">
        <fgColor rgb="FF7F7F7F"/>
        <bgColor rgb="FF808080"/>
      </patternFill>
    </fill>
    <fill>
      <patternFill patternType="solid">
        <fgColor rgb="FFF2F2F2"/>
        <bgColor rgb="FFF9F9F9"/>
      </patternFill>
    </fill>
  </fills>
  <borders count="6">
    <border>
      <left/>
      <right/>
      <top/>
      <bottom/>
      <diagonal/>
    </border>
    <border>
      <left style="thin">
        <color rgb="FF808080"/>
      </left>
      <right style="thin">
        <color rgb="FF808080"/>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57">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1" applyAlignment="1" pivotButton="0" quotePrefix="0" xfId="0">
      <alignment horizontal="center" vertical="center" wrapText="1"/>
    </xf>
    <xf numFmtId="0" fontId="7" fillId="2" borderId="1" applyAlignment="1" pivotButton="0" quotePrefix="0" xfId="0">
      <alignment horizontal="center" vertical="center" wrapText="1"/>
    </xf>
    <xf numFmtId="0" fontId="8" fillId="2" borderId="1" applyAlignment="1" pivotButton="0" quotePrefix="0" xfId="0">
      <alignment horizontal="center" vertical="center" wrapText="1"/>
    </xf>
    <xf numFmtId="0" fontId="9" fillId="2" borderId="1" applyAlignment="1" pivotButton="0" quotePrefix="0" xfId="0">
      <alignment horizontal="general" vertical="center" wrapText="1"/>
    </xf>
    <xf numFmtId="0" fontId="10" fillId="2" borderId="1" applyAlignment="1" pivotButton="0" quotePrefix="0" xfId="0">
      <alignment horizontal="general" vertical="center" wrapText="1"/>
    </xf>
    <xf numFmtId="0" fontId="8" fillId="2" borderId="1" applyAlignment="1" pivotButton="0" quotePrefix="0" xfId="0">
      <alignment horizontal="general" vertical="center" wrapText="1"/>
    </xf>
    <xf numFmtId="0" fontId="7" fillId="3" borderId="1" applyAlignment="1" pivotButton="0" quotePrefix="0" xfId="0">
      <alignment horizontal="center" vertical="center" wrapText="1"/>
    </xf>
    <xf numFmtId="0" fontId="11" fillId="4" borderId="1" applyAlignment="1" pivotButton="0" quotePrefix="0" xfId="0">
      <alignment horizontal="center" vertical="center" wrapText="1"/>
    </xf>
    <xf numFmtId="0" fontId="12" fillId="4" borderId="1" applyAlignment="1" pivotButton="0" quotePrefix="0" xfId="0">
      <alignment horizontal="center" vertical="center" wrapText="1"/>
    </xf>
    <xf numFmtId="0" fontId="9" fillId="4" borderId="1" applyAlignment="1" pivotButton="0" quotePrefix="0" xfId="0">
      <alignment horizontal="general" vertical="center" wrapText="1"/>
    </xf>
    <xf numFmtId="0" fontId="10" fillId="4" borderId="1" applyAlignment="1" pivotButton="0" quotePrefix="0" xfId="0">
      <alignment horizontal="general" vertical="center" wrapText="1"/>
    </xf>
    <xf numFmtId="0" fontId="12" fillId="4" borderId="1" applyAlignment="1" pivotButton="0" quotePrefix="0" xfId="0">
      <alignment horizontal="general" vertical="center" wrapText="1"/>
    </xf>
    <xf numFmtId="0" fontId="11" fillId="5" borderId="1" applyAlignment="1" pivotButton="0" quotePrefix="0" xfId="0">
      <alignment horizontal="center" vertical="center" wrapText="1"/>
    </xf>
    <xf numFmtId="0" fontId="11" fillId="6" borderId="1" applyAlignment="1" pivotButton="0" quotePrefix="0" xfId="0">
      <alignment horizontal="center" vertical="center" wrapText="1"/>
    </xf>
    <xf numFmtId="0" fontId="12" fillId="6" borderId="1" applyAlignment="1" pivotButton="0" quotePrefix="0" xfId="0">
      <alignment horizontal="center" vertical="center" wrapText="1"/>
    </xf>
    <xf numFmtId="0" fontId="9" fillId="6" borderId="1" applyAlignment="1" pivotButton="0" quotePrefix="0" xfId="0">
      <alignment horizontal="general" vertical="center" wrapText="1"/>
    </xf>
    <xf numFmtId="0" fontId="10" fillId="6" borderId="1" applyAlignment="1" pivotButton="0" quotePrefix="0" xfId="0">
      <alignment horizontal="general" vertical="center" wrapText="1"/>
    </xf>
    <xf numFmtId="0" fontId="12" fillId="6" borderId="1" applyAlignment="1" pivotButton="0" quotePrefix="0" xfId="0">
      <alignment horizontal="general" vertical="center" wrapText="1"/>
    </xf>
    <xf numFmtId="0" fontId="11" fillId="7" borderId="1" applyAlignment="1" pivotButton="0" quotePrefix="0" xfId="0">
      <alignment horizontal="center" vertical="center" wrapText="1"/>
    </xf>
    <xf numFmtId="0" fontId="12" fillId="7" borderId="1" applyAlignment="1" pivotButton="0" quotePrefix="0" xfId="0">
      <alignment horizontal="center" vertical="center" wrapText="1"/>
    </xf>
    <xf numFmtId="0" fontId="9" fillId="7" borderId="1" applyAlignment="1" pivotButton="0" quotePrefix="0" xfId="0">
      <alignment horizontal="general" vertical="center" wrapText="1"/>
    </xf>
    <xf numFmtId="0" fontId="10" fillId="7" borderId="1" applyAlignment="1" pivotButton="0" quotePrefix="0" xfId="0">
      <alignment horizontal="general" vertical="center" wrapText="1"/>
    </xf>
    <xf numFmtId="0" fontId="12" fillId="7" borderId="1" applyAlignment="1" pivotButton="0" quotePrefix="0" xfId="0">
      <alignment horizontal="general" vertical="center" wrapText="1"/>
    </xf>
    <xf numFmtId="0" fontId="11" fillId="8" borderId="1" applyAlignment="1" pivotButton="0" quotePrefix="0" xfId="0">
      <alignment horizontal="center" vertical="center" wrapText="1"/>
    </xf>
    <xf numFmtId="0" fontId="7" fillId="9" borderId="1" applyAlignment="1" pivotButton="0" quotePrefix="0" xfId="0">
      <alignment horizontal="center" vertical="center" wrapText="1"/>
    </xf>
    <xf numFmtId="0" fontId="8" fillId="9" borderId="1" applyAlignment="1" pivotButton="0" quotePrefix="0" xfId="0">
      <alignment horizontal="center" vertical="center" wrapText="1"/>
    </xf>
    <xf numFmtId="0" fontId="9" fillId="9" borderId="1" applyAlignment="1" pivotButton="0" quotePrefix="0" xfId="0">
      <alignment horizontal="general" vertical="center" wrapText="1"/>
    </xf>
    <xf numFmtId="0" fontId="10" fillId="9" borderId="1" applyAlignment="1" pivotButton="0" quotePrefix="0" xfId="0">
      <alignment horizontal="general" vertical="center" wrapText="1"/>
    </xf>
    <xf numFmtId="0" fontId="8" fillId="9" borderId="1" applyAlignment="1" pivotButton="0" quotePrefix="0" xfId="0">
      <alignment horizontal="general" vertical="center" wrapText="1"/>
    </xf>
    <xf numFmtId="0" fontId="11" fillId="10" borderId="1" applyAlignment="1" pivotButton="0" quotePrefix="0" xfId="0">
      <alignment horizontal="center" vertical="center" wrapText="1"/>
    </xf>
    <xf numFmtId="0" fontId="12" fillId="10" borderId="1" applyAlignment="1" pivotButton="0" quotePrefix="0" xfId="0">
      <alignment horizontal="center" vertical="center" wrapText="1"/>
    </xf>
    <xf numFmtId="0" fontId="9" fillId="10" borderId="1" applyAlignment="1" pivotButton="0" quotePrefix="0" xfId="0">
      <alignment horizontal="general" vertical="center" wrapText="1"/>
    </xf>
    <xf numFmtId="0" fontId="10" fillId="10" borderId="1" applyAlignment="1" pivotButton="0" quotePrefix="0" xfId="0">
      <alignment horizontal="general" vertical="center" wrapText="1"/>
    </xf>
    <xf numFmtId="0" fontId="12" fillId="10" borderId="1" applyAlignment="1" pivotButton="0" quotePrefix="0" xfId="0">
      <alignment horizontal="general" vertical="center" wrapText="1"/>
    </xf>
    <xf numFmtId="0" fontId="7" fillId="11" borderId="1" applyAlignment="1" pivotButton="0" quotePrefix="0" xfId="0">
      <alignment horizontal="center" vertical="center" wrapText="1"/>
    </xf>
    <xf numFmtId="0" fontId="8" fillId="11" borderId="1" applyAlignment="1" pivotButton="0" quotePrefix="0" xfId="0">
      <alignment horizontal="center" vertical="center" wrapText="1"/>
    </xf>
    <xf numFmtId="0" fontId="9" fillId="11" borderId="1" applyAlignment="1" pivotButton="0" quotePrefix="0" xfId="0">
      <alignment horizontal="general" vertical="center" wrapText="1"/>
    </xf>
    <xf numFmtId="0" fontId="10" fillId="11" borderId="1" applyAlignment="1" pivotButton="0" quotePrefix="0" xfId="0">
      <alignment horizontal="general" vertical="center" wrapText="1"/>
    </xf>
    <xf numFmtId="0" fontId="8" fillId="11" borderId="1" applyAlignment="1" pivotButton="0" quotePrefix="0" xfId="0">
      <alignment horizontal="general" vertical="center" wrapText="1"/>
    </xf>
    <xf numFmtId="0" fontId="7" fillId="12" borderId="1" applyAlignment="1" pivotButton="0" quotePrefix="0" xfId="0">
      <alignment horizontal="center" vertical="center" wrapText="1"/>
    </xf>
    <xf numFmtId="0" fontId="8" fillId="12" borderId="1" applyAlignment="1" pivotButton="0" quotePrefix="0" xfId="0">
      <alignment horizontal="center" vertical="center" wrapText="1"/>
    </xf>
    <xf numFmtId="0" fontId="9" fillId="12" borderId="1" applyAlignment="1" pivotButton="0" quotePrefix="0" xfId="0">
      <alignment horizontal="general" vertical="center" wrapText="1"/>
    </xf>
    <xf numFmtId="0" fontId="10" fillId="12" borderId="1" applyAlignment="1" pivotButton="0" quotePrefix="0" xfId="0">
      <alignment horizontal="general" vertical="center" wrapText="1"/>
    </xf>
    <xf numFmtId="0" fontId="8" fillId="12" borderId="1" applyAlignment="1" pivotButton="0" quotePrefix="0" xfId="0">
      <alignment horizontal="general" vertical="center" wrapText="1"/>
    </xf>
    <xf numFmtId="0" fontId="8" fillId="3" borderId="1" applyAlignment="1" pivotButton="0" quotePrefix="0" xfId="0">
      <alignment horizontal="center" vertical="center" wrapText="1"/>
    </xf>
    <xf numFmtId="0" fontId="9" fillId="3" borderId="1" applyAlignment="1" pivotButton="0" quotePrefix="0" xfId="0">
      <alignment horizontal="general" vertical="center" wrapText="1"/>
    </xf>
    <xf numFmtId="0" fontId="10" fillId="3" borderId="1" applyAlignment="1" pivotButton="0" quotePrefix="0" xfId="0">
      <alignment horizontal="general" vertical="center" wrapText="1"/>
    </xf>
    <xf numFmtId="0" fontId="8" fillId="3" borderId="1" applyAlignment="1" pivotButton="0" quotePrefix="0" xfId="0">
      <alignment horizontal="general" vertical="center" wrapText="1"/>
    </xf>
    <xf numFmtId="0" fontId="12" fillId="5" borderId="1" applyAlignment="1" pivotButton="0" quotePrefix="0" xfId="0">
      <alignment horizontal="center" vertical="center" wrapText="1"/>
    </xf>
    <xf numFmtId="0" fontId="9" fillId="5" borderId="1" applyAlignment="1" pivotButton="0" quotePrefix="0" xfId="0">
      <alignment horizontal="general" vertical="center" wrapText="1"/>
    </xf>
    <xf numFmtId="0" fontId="10" fillId="5" borderId="1" applyAlignment="1" pivotButton="0" quotePrefix="0" xfId="0">
      <alignment horizontal="general" vertical="center" wrapText="1"/>
    </xf>
    <xf numFmtId="0" fontId="12" fillId="5" borderId="1" applyAlignment="1" pivotButton="0" quotePrefix="0" xfId="0">
      <alignment horizontal="general" vertical="center" wrapText="1"/>
    </xf>
    <xf numFmtId="0" fontId="11" fillId="13" borderId="1" applyAlignment="1" pivotButton="0" quotePrefix="0" xfId="0">
      <alignment horizontal="center" vertical="center" wrapText="1"/>
    </xf>
    <xf numFmtId="0" fontId="12" fillId="13" borderId="1" applyAlignment="1" pivotButton="0" quotePrefix="0" xfId="0">
      <alignment horizontal="center" vertical="center" wrapText="1"/>
    </xf>
    <xf numFmtId="0" fontId="9" fillId="13" borderId="1" applyAlignment="1" pivotButton="0" quotePrefix="0" xfId="0">
      <alignment horizontal="general" vertical="center" wrapText="1"/>
    </xf>
    <xf numFmtId="0" fontId="10" fillId="13" borderId="1" applyAlignment="1" pivotButton="0" quotePrefix="0" xfId="0">
      <alignment horizontal="general" vertical="center" wrapText="1"/>
    </xf>
    <xf numFmtId="0" fontId="12" fillId="13" borderId="1" applyAlignment="1" pivotButton="0" quotePrefix="0" xfId="0">
      <alignment horizontal="general" vertical="center" wrapText="1"/>
    </xf>
    <xf numFmtId="0" fontId="7" fillId="14" borderId="1" applyAlignment="1" pivotButton="0" quotePrefix="0" xfId="0">
      <alignment horizontal="center" vertical="center" wrapText="1"/>
    </xf>
    <xf numFmtId="0" fontId="8" fillId="14" borderId="1" applyAlignment="1" pivotButton="0" quotePrefix="0" xfId="0">
      <alignment horizontal="center" vertical="center" wrapText="1"/>
    </xf>
    <xf numFmtId="0" fontId="9" fillId="14" borderId="1" applyAlignment="1" pivotButton="0" quotePrefix="0" xfId="0">
      <alignment horizontal="general" vertical="center" wrapText="1"/>
    </xf>
    <xf numFmtId="0" fontId="10" fillId="14" borderId="1" applyAlignment="1" pivotButton="0" quotePrefix="0" xfId="0">
      <alignment horizontal="general" vertical="center" wrapText="1"/>
    </xf>
    <xf numFmtId="0" fontId="8" fillId="14" borderId="1" applyAlignment="1" pivotButton="0" quotePrefix="0" xfId="0">
      <alignment horizontal="general" vertical="center" wrapText="1"/>
    </xf>
    <xf numFmtId="0" fontId="7" fillId="15" borderId="1" applyAlignment="1" pivotButton="0" quotePrefix="0" xfId="0">
      <alignment horizontal="center" vertical="center" wrapText="1"/>
    </xf>
    <xf numFmtId="0" fontId="8" fillId="15" borderId="1" applyAlignment="1" pivotButton="0" quotePrefix="0" xfId="0">
      <alignment horizontal="center" vertical="center" wrapText="1"/>
    </xf>
    <xf numFmtId="0" fontId="9" fillId="15" borderId="1" applyAlignment="1" pivotButton="0" quotePrefix="0" xfId="0">
      <alignment horizontal="general" vertical="center" wrapText="1"/>
    </xf>
    <xf numFmtId="0" fontId="10" fillId="15" borderId="1" applyAlignment="1" pivotButton="0" quotePrefix="0" xfId="0">
      <alignment horizontal="general" vertical="center" wrapText="1"/>
    </xf>
    <xf numFmtId="0" fontId="8" fillId="15" borderId="1" applyAlignment="1" pivotButton="0" quotePrefix="0" xfId="0">
      <alignment horizontal="general" vertical="center" wrapText="1"/>
    </xf>
    <xf numFmtId="0" fontId="13" fillId="2" borderId="1" applyAlignment="1" pivotButton="0" quotePrefix="0" xfId="0">
      <alignment horizontal="center" vertical="center" wrapText="1"/>
    </xf>
    <xf numFmtId="0" fontId="14" fillId="0" borderId="0" applyAlignment="1" pivotButton="0" quotePrefix="0" xfId="0">
      <alignment horizontal="general" vertical="bottom"/>
    </xf>
    <xf numFmtId="0" fontId="0" fillId="0" borderId="0" applyAlignment="1" pivotButton="0" quotePrefix="0" xfId="0">
      <alignment horizontal="general" vertical="top" wrapText="1"/>
    </xf>
    <xf numFmtId="0" fontId="0" fillId="2" borderId="1" applyAlignment="1" pivotButton="0" quotePrefix="0" xfId="0">
      <alignment horizontal="general" vertical="bottom"/>
    </xf>
    <xf numFmtId="0" fontId="13" fillId="2" borderId="1" applyAlignment="1" pivotButton="0" quotePrefix="0" xfId="0">
      <alignment horizontal="general" vertical="center" wrapText="1"/>
    </xf>
    <xf numFmtId="0" fontId="15" fillId="0" borderId="1" applyAlignment="1" pivotButton="0" quotePrefix="0" xfId="0">
      <alignment horizontal="general" vertical="center" wrapText="1"/>
    </xf>
    <xf numFmtId="0" fontId="15" fillId="0" borderId="1" applyAlignment="1" pivotButton="0" quotePrefix="0" xfId="0">
      <alignment horizontal="center" vertical="center" wrapText="1"/>
    </xf>
    <xf numFmtId="164" fontId="15" fillId="0" borderId="1" applyAlignment="1" pivotButton="0" quotePrefix="0" xfId="0">
      <alignment horizontal="center" vertical="center" wrapText="1"/>
    </xf>
    <xf numFmtId="0" fontId="0" fillId="4" borderId="1" applyAlignment="1" pivotButton="0" quotePrefix="0" xfId="0">
      <alignment horizontal="general" vertical="bottom"/>
    </xf>
    <xf numFmtId="0" fontId="16" fillId="4" borderId="1" applyAlignment="1" pivotButton="0" quotePrefix="0" xfId="0">
      <alignment horizontal="general" vertical="center" wrapText="1"/>
    </xf>
    <xf numFmtId="0" fontId="0" fillId="6" borderId="1" applyAlignment="1" pivotButton="0" quotePrefix="0" xfId="0">
      <alignment horizontal="general" vertical="bottom"/>
    </xf>
    <xf numFmtId="0" fontId="16" fillId="6" borderId="1" applyAlignment="1" pivotButton="0" quotePrefix="0" xfId="0">
      <alignment horizontal="general" vertical="center" wrapText="1"/>
    </xf>
    <xf numFmtId="0" fontId="0" fillId="3" borderId="1" applyAlignment="1" pivotButton="0" quotePrefix="0" xfId="0">
      <alignment horizontal="general" vertical="bottom"/>
    </xf>
    <xf numFmtId="0" fontId="13" fillId="3" borderId="1" applyAlignment="1" pivotButton="0" quotePrefix="0" xfId="0">
      <alignment horizontal="general" vertical="center" wrapText="1"/>
    </xf>
    <xf numFmtId="0" fontId="0" fillId="14" borderId="1" applyAlignment="1" pivotButton="0" quotePrefix="0" xfId="0">
      <alignment horizontal="general" vertical="bottom"/>
    </xf>
    <xf numFmtId="0" fontId="13" fillId="14" borderId="1" applyAlignment="1" pivotButton="0" quotePrefix="0" xfId="0">
      <alignment horizontal="general" vertical="center" wrapText="1"/>
    </xf>
    <xf numFmtId="0" fontId="0" fillId="11" borderId="1" applyAlignment="1" pivotButton="0" quotePrefix="0" xfId="0">
      <alignment horizontal="general" vertical="bottom"/>
    </xf>
    <xf numFmtId="0" fontId="13" fillId="11" borderId="1" applyAlignment="1" pivotButton="0" quotePrefix="0" xfId="0">
      <alignment horizontal="general" vertical="center" wrapText="1"/>
    </xf>
    <xf numFmtId="0" fontId="0" fillId="9" borderId="1" applyAlignment="1" pivotButton="0" quotePrefix="0" xfId="0">
      <alignment horizontal="general" vertical="bottom"/>
    </xf>
    <xf numFmtId="0" fontId="13" fillId="9" borderId="1" applyAlignment="1" pivotButton="0" quotePrefix="0" xfId="0">
      <alignment horizontal="general" vertical="center" wrapText="1"/>
    </xf>
    <xf numFmtId="0" fontId="0" fillId="13" borderId="1" applyAlignment="1" pivotButton="0" quotePrefix="0" xfId="0">
      <alignment horizontal="general" vertical="bottom"/>
    </xf>
    <xf numFmtId="0" fontId="16" fillId="13" borderId="1" applyAlignment="1" pivotButton="0" quotePrefix="0" xfId="0">
      <alignment horizontal="general" vertical="center" wrapText="1"/>
    </xf>
    <xf numFmtId="0" fontId="0" fillId="5" borderId="1" applyAlignment="1" pivotButton="0" quotePrefix="0" xfId="0">
      <alignment horizontal="general" vertical="bottom"/>
    </xf>
    <xf numFmtId="0" fontId="16" fillId="5" borderId="1" applyAlignment="1" pivotButton="0" quotePrefix="0" xfId="0">
      <alignment horizontal="general" vertical="center" wrapText="1"/>
    </xf>
    <xf numFmtId="0" fontId="0" fillId="10" borderId="1" applyAlignment="1" pivotButton="0" quotePrefix="0" xfId="0">
      <alignment horizontal="general" vertical="bottom"/>
    </xf>
    <xf numFmtId="0" fontId="16" fillId="10" borderId="1" applyAlignment="1" pivotButton="0" quotePrefix="0" xfId="0">
      <alignment horizontal="general" vertical="center" wrapText="1"/>
    </xf>
    <xf numFmtId="0" fontId="0" fillId="12" borderId="1" applyAlignment="1" pivotButton="0" quotePrefix="0" xfId="0">
      <alignment horizontal="general" vertical="bottom"/>
    </xf>
    <xf numFmtId="0" fontId="13" fillId="12" borderId="1" applyAlignment="1" pivotButton="0" quotePrefix="0" xfId="0">
      <alignment horizontal="general" vertical="center" wrapText="1"/>
    </xf>
    <xf numFmtId="0" fontId="0" fillId="15" borderId="1" applyAlignment="1" pivotButton="0" quotePrefix="0" xfId="0">
      <alignment horizontal="general" vertical="bottom"/>
    </xf>
    <xf numFmtId="0" fontId="13" fillId="15" borderId="1" applyAlignment="1" pivotButton="0" quotePrefix="0" xfId="0">
      <alignment horizontal="general" vertical="center" wrapText="1"/>
    </xf>
    <xf numFmtId="0" fontId="0" fillId="7" borderId="1" applyAlignment="1" pivotButton="0" quotePrefix="0" xfId="0">
      <alignment horizontal="general" vertical="bottom"/>
    </xf>
    <xf numFmtId="0" fontId="16" fillId="7" borderId="1" applyAlignment="1" pivotButton="0" quotePrefix="0" xfId="0">
      <alignment horizontal="general" vertical="center" wrapText="1"/>
    </xf>
    <xf numFmtId="0" fontId="6" fillId="2" borderId="0" applyAlignment="1" pivotButton="0" quotePrefix="0" xfId="0">
      <alignment horizontal="general" vertical="bottom"/>
    </xf>
    <xf numFmtId="0" fontId="13" fillId="3" borderId="1" applyAlignment="1" pivotButton="0" quotePrefix="0" xfId="0">
      <alignment horizontal="center" vertical="center" wrapText="1"/>
    </xf>
    <xf numFmtId="0" fontId="16" fillId="5" borderId="1" applyAlignment="1" pivotButton="0" quotePrefix="0" xfId="0">
      <alignment horizontal="center" vertical="center" wrapText="1"/>
    </xf>
    <xf numFmtId="0" fontId="16" fillId="8" borderId="1" applyAlignment="1" pivotButton="0" quotePrefix="0" xfId="0">
      <alignment horizontal="center" vertical="center" wrapText="1"/>
    </xf>
    <xf numFmtId="0" fontId="16" fillId="7" borderId="1" applyAlignment="1" pivotButton="0" quotePrefix="0" xfId="0">
      <alignment horizontal="center" vertical="center" wrapText="1"/>
    </xf>
    <xf numFmtId="0" fontId="17" fillId="0" borderId="0" applyAlignment="1" pivotButton="0" quotePrefix="0" xfId="0">
      <alignment horizontal="general" vertical="top" wrapText="1"/>
    </xf>
    <xf numFmtId="0" fontId="6" fillId="3" borderId="1" applyAlignment="1" pivotButton="0" quotePrefix="0" xfId="0">
      <alignment horizontal="center" vertical="center" wrapText="1"/>
    </xf>
    <xf numFmtId="0" fontId="20" fillId="2" borderId="1" applyAlignment="1" pivotButton="0" quotePrefix="0" xfId="0">
      <alignment horizontal="general" vertical="center" wrapText="1"/>
    </xf>
    <xf numFmtId="0" fontId="21" fillId="6" borderId="1" applyAlignment="1" pivotButton="0" quotePrefix="0" xfId="0">
      <alignment horizontal="general" vertical="center" wrapText="1"/>
    </xf>
    <xf numFmtId="0" fontId="20" fillId="3" borderId="1" applyAlignment="1" pivotButton="0" quotePrefix="0" xfId="0">
      <alignment horizontal="general" vertical="center" wrapText="1"/>
    </xf>
    <xf numFmtId="0" fontId="20" fillId="14" borderId="1" applyAlignment="1" pivotButton="0" quotePrefix="0" xfId="0">
      <alignment horizontal="general" vertical="center" wrapText="1"/>
    </xf>
    <xf numFmtId="0" fontId="20" fillId="11" borderId="1" applyAlignment="1" pivotButton="0" quotePrefix="0" xfId="0">
      <alignment horizontal="general" vertical="center" wrapText="1"/>
    </xf>
    <xf numFmtId="0" fontId="21" fillId="5" borderId="1" applyAlignment="1" pivotButton="0" quotePrefix="0" xfId="0">
      <alignment horizontal="general" vertical="center" wrapText="1"/>
    </xf>
    <xf numFmtId="0" fontId="21" fillId="10" borderId="1" applyAlignment="1" pivotButton="0" quotePrefix="0" xfId="0">
      <alignment horizontal="general" vertical="center" wrapText="1"/>
    </xf>
    <xf numFmtId="0" fontId="22" fillId="0" borderId="1" applyAlignment="1" pivotButton="0" quotePrefix="0" xfId="0">
      <alignment horizontal="general" vertical="center" wrapText="1"/>
    </xf>
    <xf numFmtId="0" fontId="0" fillId="0" borderId="1" applyAlignment="1" pivotButton="0" quotePrefix="0" xfId="0">
      <alignment horizontal="general" vertical="center" wrapText="1"/>
    </xf>
    <xf numFmtId="0" fontId="22" fillId="16" borderId="1" applyAlignment="1" pivotButton="0" quotePrefix="0" xfId="0">
      <alignment horizontal="general" vertical="center" wrapText="1"/>
    </xf>
    <xf numFmtId="0" fontId="15" fillId="16" borderId="1" applyAlignment="1" pivotButton="0" quotePrefix="0" xfId="0">
      <alignment horizontal="general" vertical="center" wrapText="1"/>
    </xf>
    <xf numFmtId="0" fontId="0" fillId="16" borderId="1" applyAlignment="1" pivotButton="0" quotePrefix="0" xfId="0">
      <alignment horizontal="general" vertical="center" wrapText="1"/>
    </xf>
    <xf numFmtId="0" fontId="4" fillId="0" borderId="0" applyAlignment="1" pivotButton="0" quotePrefix="0" xfId="0">
      <alignment horizontal="general" vertical="bottom"/>
    </xf>
    <xf numFmtId="0" fontId="23" fillId="0" borderId="0" applyAlignment="1" pivotButton="0" quotePrefix="0" xfId="0">
      <alignment horizontal="general" vertical="center" wrapText="1"/>
    </xf>
    <xf numFmtId="0" fontId="24"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1" applyAlignment="1" pivotButton="0" quotePrefix="0" xfId="0">
      <alignment horizontal="center" vertical="center" wrapText="1"/>
    </xf>
    <xf numFmtId="0" fontId="7" fillId="2" borderId="1" applyAlignment="1" pivotButton="0" quotePrefix="0" xfId="0">
      <alignment horizontal="center" vertical="center" wrapText="1"/>
    </xf>
    <xf numFmtId="0" fontId="8" fillId="2" borderId="1" applyAlignment="1" pivotButton="0" quotePrefix="0" xfId="0">
      <alignment horizontal="center" vertical="center" wrapText="1"/>
    </xf>
    <xf numFmtId="0" fontId="9" fillId="2" borderId="1" applyAlignment="1" pivotButton="0" quotePrefix="0" xfId="0">
      <alignment horizontal="general" vertical="center" wrapText="1"/>
    </xf>
    <xf numFmtId="0" fontId="25" fillId="2" borderId="1" applyAlignment="1" pivotButton="0" quotePrefix="0" xfId="0">
      <alignment horizontal="general" vertical="center" wrapText="1"/>
    </xf>
    <xf numFmtId="0" fontId="8" fillId="2" borderId="1" applyAlignment="1" pivotButton="0" quotePrefix="0" xfId="0">
      <alignment horizontal="general" vertical="center" wrapText="1"/>
    </xf>
    <xf numFmtId="0" fontId="7" fillId="3" borderId="1" applyAlignment="1" pivotButton="0" quotePrefix="0" xfId="0">
      <alignment horizontal="center" vertical="center" wrapText="1"/>
    </xf>
    <xf numFmtId="0" fontId="11" fillId="4" borderId="1" applyAlignment="1" pivotButton="0" quotePrefix="0" xfId="0">
      <alignment horizontal="center" vertical="center" wrapText="1"/>
    </xf>
    <xf numFmtId="0" fontId="12" fillId="4" borderId="1" applyAlignment="1" pivotButton="0" quotePrefix="0" xfId="0">
      <alignment horizontal="center" vertical="center" wrapText="1"/>
    </xf>
    <xf numFmtId="0" fontId="9" fillId="4" borderId="1" applyAlignment="1" pivotButton="0" quotePrefix="0" xfId="0">
      <alignment horizontal="general" vertical="center" wrapText="1"/>
    </xf>
    <xf numFmtId="0" fontId="10" fillId="4" borderId="1" applyAlignment="1" pivotButton="0" quotePrefix="0" xfId="0">
      <alignment horizontal="general" vertical="center" wrapText="1"/>
    </xf>
    <xf numFmtId="0" fontId="12" fillId="4" borderId="1" applyAlignment="1" pivotButton="0" quotePrefix="0" xfId="0">
      <alignment horizontal="general" vertical="center" wrapText="1"/>
    </xf>
    <xf numFmtId="0" fontId="11" fillId="5" borderId="1" applyAlignment="1" pivotButton="0" quotePrefix="0" xfId="0">
      <alignment horizontal="center" vertical="center" wrapText="1"/>
    </xf>
    <xf numFmtId="0" fontId="11" fillId="6" borderId="1" applyAlignment="1" pivotButton="0" quotePrefix="0" xfId="0">
      <alignment horizontal="center" vertical="center" wrapText="1"/>
    </xf>
    <xf numFmtId="0" fontId="12" fillId="6" borderId="1" applyAlignment="1" pivotButton="0" quotePrefix="0" xfId="0">
      <alignment horizontal="center" vertical="center" wrapText="1"/>
    </xf>
    <xf numFmtId="0" fontId="9" fillId="6" borderId="1" applyAlignment="1" pivotButton="0" quotePrefix="0" xfId="0">
      <alignment horizontal="general" vertical="center" wrapText="1"/>
    </xf>
    <xf numFmtId="0" fontId="25" fillId="6" borderId="1" applyAlignment="1" pivotButton="0" quotePrefix="0" xfId="0">
      <alignment horizontal="general" vertical="center" wrapText="1"/>
    </xf>
    <xf numFmtId="0" fontId="12" fillId="6" borderId="1" applyAlignment="1" pivotButton="0" quotePrefix="0" xfId="0">
      <alignment horizontal="general" vertical="center" wrapText="1"/>
    </xf>
    <xf numFmtId="0" fontId="11" fillId="7" borderId="1" applyAlignment="1" pivotButton="0" quotePrefix="0" xfId="0">
      <alignment horizontal="center" vertical="center" wrapText="1"/>
    </xf>
    <xf numFmtId="0" fontId="12" fillId="7" borderId="1" applyAlignment="1" pivotButton="0" quotePrefix="0" xfId="0">
      <alignment horizontal="center" vertical="center" wrapText="1"/>
    </xf>
    <xf numFmtId="0" fontId="9" fillId="7" borderId="1" applyAlignment="1" pivotButton="0" quotePrefix="0" xfId="0">
      <alignment horizontal="general" vertical="center" wrapText="1"/>
    </xf>
    <xf numFmtId="0" fontId="10" fillId="7" borderId="1" applyAlignment="1" pivotButton="0" quotePrefix="0" xfId="0">
      <alignment horizontal="general" vertical="center" wrapText="1"/>
    </xf>
    <xf numFmtId="0" fontId="12" fillId="7" borderId="1" applyAlignment="1" pivotButton="0" quotePrefix="0" xfId="0">
      <alignment horizontal="general" vertical="center" wrapText="1"/>
    </xf>
    <xf numFmtId="0" fontId="11" fillId="8" borderId="1" applyAlignment="1" pivotButton="0" quotePrefix="0" xfId="0">
      <alignment horizontal="center" vertical="center" wrapText="1"/>
    </xf>
    <xf numFmtId="0" fontId="7" fillId="9" borderId="1" applyAlignment="1" pivotButton="0" quotePrefix="0" xfId="0">
      <alignment horizontal="center" vertical="center" wrapText="1"/>
    </xf>
    <xf numFmtId="0" fontId="8" fillId="9" borderId="1" applyAlignment="1" pivotButton="0" quotePrefix="0" xfId="0">
      <alignment horizontal="center" vertical="center" wrapText="1"/>
    </xf>
    <xf numFmtId="0" fontId="9" fillId="9" borderId="1" applyAlignment="1" pivotButton="0" quotePrefix="0" xfId="0">
      <alignment horizontal="general" vertical="center" wrapText="1"/>
    </xf>
    <xf numFmtId="0" fontId="10" fillId="9" borderId="1" applyAlignment="1" pivotButton="0" quotePrefix="0" xfId="0">
      <alignment horizontal="general" vertical="center" wrapText="1"/>
    </xf>
    <xf numFmtId="0" fontId="8" fillId="9" borderId="1" applyAlignment="1" pivotButton="0" quotePrefix="0" xfId="0">
      <alignment horizontal="general" vertical="center" wrapText="1"/>
    </xf>
    <xf numFmtId="0" fontId="11" fillId="10" borderId="1" applyAlignment="1" pivotButton="0" quotePrefix="0" xfId="0">
      <alignment horizontal="center" vertical="center" wrapText="1"/>
    </xf>
    <xf numFmtId="0" fontId="12" fillId="10" borderId="1" applyAlignment="1" pivotButton="0" quotePrefix="0" xfId="0">
      <alignment horizontal="center" vertical="center" wrapText="1"/>
    </xf>
    <xf numFmtId="0" fontId="9" fillId="10" borderId="1" applyAlignment="1" pivotButton="0" quotePrefix="0" xfId="0">
      <alignment horizontal="general" vertical="center" wrapText="1"/>
    </xf>
    <xf numFmtId="0" fontId="10" fillId="10" borderId="1" applyAlignment="1" pivotButton="0" quotePrefix="0" xfId="0">
      <alignment horizontal="general" vertical="center" wrapText="1"/>
    </xf>
    <xf numFmtId="0" fontId="12" fillId="10" borderId="1" applyAlignment="1" pivotButton="0" quotePrefix="0" xfId="0">
      <alignment horizontal="general" vertical="center" wrapText="1"/>
    </xf>
    <xf numFmtId="0" fontId="10" fillId="2" borderId="1" applyAlignment="1" pivotButton="0" quotePrefix="0" xfId="0">
      <alignment horizontal="general" vertical="center" wrapText="1"/>
    </xf>
    <xf numFmtId="0" fontId="7" fillId="11" borderId="1" applyAlignment="1" pivotButton="0" quotePrefix="0" xfId="0">
      <alignment horizontal="center" vertical="center" wrapText="1"/>
    </xf>
    <xf numFmtId="0" fontId="8" fillId="11" borderId="1" applyAlignment="1" pivotButton="0" quotePrefix="0" xfId="0">
      <alignment horizontal="center" vertical="center" wrapText="1"/>
    </xf>
    <xf numFmtId="0" fontId="9" fillId="11" borderId="1" applyAlignment="1" pivotButton="0" quotePrefix="0" xfId="0">
      <alignment horizontal="general" vertical="center" wrapText="1"/>
    </xf>
    <xf numFmtId="0" fontId="10" fillId="11" borderId="1" applyAlignment="1" pivotButton="0" quotePrefix="0" xfId="0">
      <alignment horizontal="general" vertical="center" wrapText="1"/>
    </xf>
    <xf numFmtId="0" fontId="8" fillId="11" borderId="1" applyAlignment="1" pivotButton="0" quotePrefix="0" xfId="0">
      <alignment horizontal="general" vertical="center" wrapText="1"/>
    </xf>
    <xf numFmtId="0" fontId="7" fillId="12" borderId="1" applyAlignment="1" pivotButton="0" quotePrefix="0" xfId="0">
      <alignment horizontal="center" vertical="center" wrapText="1"/>
    </xf>
    <xf numFmtId="0" fontId="8" fillId="12" borderId="1" applyAlignment="1" pivotButton="0" quotePrefix="0" xfId="0">
      <alignment horizontal="center" vertical="center" wrapText="1"/>
    </xf>
    <xf numFmtId="0" fontId="9" fillId="12" borderId="1" applyAlignment="1" pivotButton="0" quotePrefix="0" xfId="0">
      <alignment horizontal="general" vertical="center" wrapText="1"/>
    </xf>
    <xf numFmtId="0" fontId="10" fillId="12" borderId="1" applyAlignment="1" pivotButton="0" quotePrefix="0" xfId="0">
      <alignment horizontal="general" vertical="center" wrapText="1"/>
    </xf>
    <xf numFmtId="0" fontId="8" fillId="12" borderId="1" applyAlignment="1" pivotButton="0" quotePrefix="0" xfId="0">
      <alignment horizontal="general" vertical="center" wrapText="1"/>
    </xf>
    <xf numFmtId="0" fontId="8" fillId="3" borderId="1" applyAlignment="1" pivotButton="0" quotePrefix="0" xfId="0">
      <alignment horizontal="center" vertical="center" wrapText="1"/>
    </xf>
    <xf numFmtId="0" fontId="9" fillId="3" borderId="1" applyAlignment="1" pivotButton="0" quotePrefix="0" xfId="0">
      <alignment horizontal="general" vertical="center" wrapText="1"/>
    </xf>
    <xf numFmtId="0" fontId="25" fillId="3" borderId="1" applyAlignment="1" pivotButton="0" quotePrefix="0" xfId="0">
      <alignment horizontal="general" vertical="center" wrapText="1"/>
    </xf>
    <xf numFmtId="0" fontId="8" fillId="3" borderId="1" applyAlignment="1" pivotButton="0" quotePrefix="0" xfId="0">
      <alignment horizontal="general" vertical="center" wrapText="1"/>
    </xf>
    <xf numFmtId="0" fontId="10" fillId="3" borderId="1" applyAlignment="1" pivotButton="0" quotePrefix="0" xfId="0">
      <alignment horizontal="general" vertical="center" wrapText="1"/>
    </xf>
    <xf numFmtId="0" fontId="12" fillId="5" borderId="1" applyAlignment="1" pivotButton="0" quotePrefix="0" xfId="0">
      <alignment horizontal="center" vertical="center" wrapText="1"/>
    </xf>
    <xf numFmtId="0" fontId="9" fillId="5" borderId="1" applyAlignment="1" pivotButton="0" quotePrefix="0" xfId="0">
      <alignment horizontal="general" vertical="center" wrapText="1"/>
    </xf>
    <xf numFmtId="0" fontId="10" fillId="5" borderId="1" applyAlignment="1" pivotButton="0" quotePrefix="0" xfId="0">
      <alignment horizontal="general" vertical="center" wrapText="1"/>
    </xf>
    <xf numFmtId="0" fontId="12" fillId="5" borderId="1" applyAlignment="1" pivotButton="0" quotePrefix="0" xfId="0">
      <alignment horizontal="general" vertical="center" wrapText="1"/>
    </xf>
    <xf numFmtId="0" fontId="11" fillId="13" borderId="1" applyAlignment="1" pivotButton="0" quotePrefix="0" xfId="0">
      <alignment horizontal="center" vertical="center" wrapText="1"/>
    </xf>
    <xf numFmtId="0" fontId="12" fillId="13" borderId="1" applyAlignment="1" pivotButton="0" quotePrefix="0" xfId="0">
      <alignment horizontal="center" vertical="center" wrapText="1"/>
    </xf>
    <xf numFmtId="0" fontId="9" fillId="13" borderId="1" applyAlignment="1" pivotButton="0" quotePrefix="0" xfId="0">
      <alignment horizontal="general" vertical="center" wrapText="1"/>
    </xf>
    <xf numFmtId="0" fontId="10" fillId="13" borderId="1" applyAlignment="1" pivotButton="0" quotePrefix="0" xfId="0">
      <alignment horizontal="general" vertical="center" wrapText="1"/>
    </xf>
    <xf numFmtId="0" fontId="12" fillId="13" borderId="1" applyAlignment="1" pivotButton="0" quotePrefix="0" xfId="0">
      <alignment horizontal="general" vertical="center" wrapText="1"/>
    </xf>
    <xf numFmtId="0" fontId="10" fillId="6" borderId="1" applyAlignment="1" pivotButton="0" quotePrefix="0" xfId="0">
      <alignment horizontal="general" vertical="center" wrapText="1"/>
    </xf>
    <xf numFmtId="0" fontId="7" fillId="14" borderId="1" applyAlignment="1" pivotButton="0" quotePrefix="0" xfId="0">
      <alignment horizontal="center" vertical="center" wrapText="1"/>
    </xf>
    <xf numFmtId="0" fontId="8" fillId="14" borderId="1" applyAlignment="1" pivotButton="0" quotePrefix="0" xfId="0">
      <alignment horizontal="center" vertical="center" wrapText="1"/>
    </xf>
    <xf numFmtId="0" fontId="9" fillId="14" borderId="1" applyAlignment="1" pivotButton="0" quotePrefix="0" xfId="0">
      <alignment horizontal="general" vertical="center" wrapText="1"/>
    </xf>
    <xf numFmtId="0" fontId="25" fillId="14" borderId="1" applyAlignment="1" pivotButton="0" quotePrefix="0" xfId="0">
      <alignment horizontal="general" vertical="center" wrapText="1"/>
    </xf>
    <xf numFmtId="0" fontId="8" fillId="14" borderId="1" applyAlignment="1" pivotButton="0" quotePrefix="0" xfId="0">
      <alignment horizontal="general" vertical="center" wrapText="1"/>
    </xf>
    <xf numFmtId="0" fontId="25" fillId="5" borderId="1" applyAlignment="1" pivotButton="0" quotePrefix="0" xfId="0">
      <alignment horizontal="general" vertical="center" wrapText="1"/>
    </xf>
    <xf numFmtId="0" fontId="25" fillId="11" borderId="1" applyAlignment="1" pivotButton="0" quotePrefix="0" xfId="0">
      <alignment horizontal="general" vertical="center" wrapText="1"/>
    </xf>
    <xf numFmtId="0" fontId="25" fillId="10" borderId="1" applyAlignment="1" pivotButton="0" quotePrefix="0" xfId="0">
      <alignment horizontal="general" vertical="center" wrapText="1"/>
    </xf>
    <xf numFmtId="0" fontId="7" fillId="15" borderId="1" applyAlignment="1" pivotButton="0" quotePrefix="0" xfId="0">
      <alignment horizontal="center" vertical="center" wrapText="1"/>
    </xf>
    <xf numFmtId="0" fontId="8" fillId="15" borderId="1" applyAlignment="1" pivotButton="0" quotePrefix="0" xfId="0">
      <alignment horizontal="center" vertical="center" wrapText="1"/>
    </xf>
    <xf numFmtId="0" fontId="9" fillId="15" borderId="1" applyAlignment="1" pivotButton="0" quotePrefix="0" xfId="0">
      <alignment horizontal="general" vertical="center" wrapText="1"/>
    </xf>
    <xf numFmtId="0" fontId="10" fillId="15" borderId="1" applyAlignment="1" pivotButton="0" quotePrefix="0" xfId="0">
      <alignment horizontal="general" vertical="center" wrapText="1"/>
    </xf>
    <xf numFmtId="0" fontId="8" fillId="15" borderId="1" applyAlignment="1" pivotButton="0" quotePrefix="0" xfId="0">
      <alignment horizontal="general" vertical="center" wrapText="1"/>
    </xf>
    <xf numFmtId="0" fontId="13"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4" fillId="0" borderId="0" applyAlignment="1" pivotButton="0" quotePrefix="0" xfId="0">
      <alignment horizontal="general" vertical="bottom"/>
    </xf>
    <xf numFmtId="0" fontId="0" fillId="0" borderId="0" applyAlignment="1" pivotButton="0" quotePrefix="0" xfId="0">
      <alignment horizontal="general" vertical="top" wrapText="1"/>
    </xf>
    <xf numFmtId="0" fontId="0" fillId="2" borderId="1" applyAlignment="1" pivotButton="0" quotePrefix="0" xfId="0">
      <alignment horizontal="general" vertical="bottom"/>
    </xf>
    <xf numFmtId="0" fontId="13" fillId="2" borderId="1" applyAlignment="1" pivotButton="0" quotePrefix="0" xfId="0">
      <alignment horizontal="general" vertical="center" wrapText="1"/>
    </xf>
    <xf numFmtId="0" fontId="15" fillId="0" borderId="1" applyAlignment="1" pivotButton="0" quotePrefix="0" xfId="0">
      <alignment horizontal="general" vertical="center" wrapText="1"/>
    </xf>
    <xf numFmtId="0" fontId="15" fillId="0" borderId="1" applyAlignment="1" pivotButton="0" quotePrefix="0" xfId="0">
      <alignment horizontal="center" vertical="center" wrapText="1"/>
    </xf>
    <xf numFmtId="164" fontId="15" fillId="0" borderId="1" applyAlignment="1" pivotButton="0" quotePrefix="0" xfId="0">
      <alignment horizontal="center" vertical="center" wrapText="1"/>
    </xf>
    <xf numFmtId="0" fontId="0" fillId="4" borderId="1" applyAlignment="1" pivotButton="0" quotePrefix="0" xfId="0">
      <alignment horizontal="general" vertical="bottom"/>
    </xf>
    <xf numFmtId="0" fontId="16" fillId="4" borderId="1" applyAlignment="1" pivotButton="0" quotePrefix="0" xfId="0">
      <alignment horizontal="general" vertical="center" wrapText="1"/>
    </xf>
    <xf numFmtId="0" fontId="0" fillId="6" borderId="1" applyAlignment="1" pivotButton="0" quotePrefix="0" xfId="0">
      <alignment horizontal="general" vertical="bottom"/>
    </xf>
    <xf numFmtId="0" fontId="16" fillId="6" borderId="1" applyAlignment="1" pivotButton="0" quotePrefix="0" xfId="0">
      <alignment horizontal="general" vertical="center" wrapText="1"/>
    </xf>
    <xf numFmtId="0" fontId="0" fillId="3" borderId="1" applyAlignment="1" pivotButton="0" quotePrefix="0" xfId="0">
      <alignment horizontal="general" vertical="bottom"/>
    </xf>
    <xf numFmtId="0" fontId="13" fillId="3" borderId="1" applyAlignment="1" pivotButton="0" quotePrefix="0" xfId="0">
      <alignment horizontal="general" vertical="center" wrapText="1"/>
    </xf>
    <xf numFmtId="0" fontId="0" fillId="14" borderId="1" applyAlignment="1" pivotButton="0" quotePrefix="0" xfId="0">
      <alignment horizontal="general" vertical="bottom"/>
    </xf>
    <xf numFmtId="0" fontId="13" fillId="14" borderId="1" applyAlignment="1" pivotButton="0" quotePrefix="0" xfId="0">
      <alignment horizontal="general" vertical="center" wrapText="1"/>
    </xf>
    <xf numFmtId="0" fontId="0" fillId="11" borderId="1" applyAlignment="1" pivotButton="0" quotePrefix="0" xfId="0">
      <alignment horizontal="general" vertical="bottom"/>
    </xf>
    <xf numFmtId="0" fontId="13" fillId="11" borderId="1" applyAlignment="1" pivotButton="0" quotePrefix="0" xfId="0">
      <alignment horizontal="general" vertical="center" wrapText="1"/>
    </xf>
    <xf numFmtId="0" fontId="0" fillId="9" borderId="1" applyAlignment="1" pivotButton="0" quotePrefix="0" xfId="0">
      <alignment horizontal="general" vertical="bottom"/>
    </xf>
    <xf numFmtId="0" fontId="13" fillId="9" borderId="1" applyAlignment="1" pivotButton="0" quotePrefix="0" xfId="0">
      <alignment horizontal="general" vertical="center" wrapText="1"/>
    </xf>
    <xf numFmtId="0" fontId="0" fillId="13" borderId="1" applyAlignment="1" pivotButton="0" quotePrefix="0" xfId="0">
      <alignment horizontal="general" vertical="bottom"/>
    </xf>
    <xf numFmtId="0" fontId="16" fillId="13" borderId="1" applyAlignment="1" pivotButton="0" quotePrefix="0" xfId="0">
      <alignment horizontal="general" vertical="center" wrapText="1"/>
    </xf>
    <xf numFmtId="0" fontId="0" fillId="5" borderId="1" applyAlignment="1" pivotButton="0" quotePrefix="0" xfId="0">
      <alignment horizontal="general" vertical="bottom"/>
    </xf>
    <xf numFmtId="0" fontId="16" fillId="5" borderId="1" applyAlignment="1" pivotButton="0" quotePrefix="0" xfId="0">
      <alignment horizontal="general" vertical="center" wrapText="1"/>
    </xf>
    <xf numFmtId="0" fontId="0" fillId="10" borderId="1" applyAlignment="1" pivotButton="0" quotePrefix="0" xfId="0">
      <alignment horizontal="general" vertical="bottom"/>
    </xf>
    <xf numFmtId="0" fontId="16" fillId="10" borderId="1" applyAlignment="1" pivotButton="0" quotePrefix="0" xfId="0">
      <alignment horizontal="general" vertical="center" wrapText="1"/>
    </xf>
    <xf numFmtId="0" fontId="0" fillId="12" borderId="1" applyAlignment="1" pivotButton="0" quotePrefix="0" xfId="0">
      <alignment horizontal="general" vertical="bottom"/>
    </xf>
    <xf numFmtId="0" fontId="13" fillId="12" borderId="1" applyAlignment="1" pivotButton="0" quotePrefix="0" xfId="0">
      <alignment horizontal="general" vertical="center" wrapText="1"/>
    </xf>
    <xf numFmtId="0" fontId="0" fillId="15" borderId="1" applyAlignment="1" pivotButton="0" quotePrefix="0" xfId="0">
      <alignment horizontal="general" vertical="bottom"/>
    </xf>
    <xf numFmtId="0" fontId="13" fillId="15" borderId="1" applyAlignment="1" pivotButton="0" quotePrefix="0" xfId="0">
      <alignment horizontal="general" vertical="center" wrapText="1"/>
    </xf>
    <xf numFmtId="0" fontId="0" fillId="7" borderId="1" applyAlignment="1" pivotButton="0" quotePrefix="0" xfId="0">
      <alignment horizontal="general" vertical="bottom"/>
    </xf>
    <xf numFmtId="0" fontId="16" fillId="7" borderId="1" applyAlignment="1" pivotButton="0" quotePrefix="0" xfId="0">
      <alignment horizontal="general" vertical="center" wrapText="1"/>
    </xf>
    <xf numFmtId="0" fontId="6" fillId="2" borderId="0" applyAlignment="1" pivotButton="0" quotePrefix="0" xfId="0">
      <alignment horizontal="general" vertical="bottom"/>
    </xf>
    <xf numFmtId="0" fontId="13" fillId="3" borderId="1" applyAlignment="1" pivotButton="0" quotePrefix="0" xfId="0">
      <alignment horizontal="center" vertical="center" wrapText="1"/>
    </xf>
    <xf numFmtId="0" fontId="16" fillId="5" borderId="1" applyAlignment="1" pivotButton="0" quotePrefix="0" xfId="0">
      <alignment horizontal="center" vertical="center" wrapText="1"/>
    </xf>
    <xf numFmtId="0" fontId="16" fillId="8" borderId="1" applyAlignment="1" pivotButton="0" quotePrefix="0" xfId="0">
      <alignment horizontal="center" vertical="center" wrapText="1"/>
    </xf>
    <xf numFmtId="0" fontId="16" fillId="7" borderId="1" applyAlignment="1" pivotButton="0" quotePrefix="0" xfId="0">
      <alignment horizontal="center" vertical="center" wrapText="1"/>
    </xf>
    <xf numFmtId="0" fontId="17" fillId="0" borderId="0" applyAlignment="1" pivotButton="0" quotePrefix="0" xfId="0">
      <alignment horizontal="general" vertical="top" wrapText="1"/>
    </xf>
    <xf numFmtId="0" fontId="6" fillId="3" borderId="1" applyAlignment="1" pivotButton="0" quotePrefix="0" xfId="0">
      <alignment horizontal="center" vertical="center" wrapText="1"/>
    </xf>
    <xf numFmtId="0" fontId="20" fillId="2" borderId="1" applyAlignment="1" pivotButton="0" quotePrefix="0" xfId="0">
      <alignment horizontal="general" vertical="center" wrapText="1"/>
    </xf>
    <xf numFmtId="0" fontId="21" fillId="6" borderId="1" applyAlignment="1" pivotButton="0" quotePrefix="0" xfId="0">
      <alignment horizontal="general" vertical="center" wrapText="1"/>
    </xf>
    <xf numFmtId="0" fontId="20" fillId="3" borderId="1" applyAlignment="1" pivotButton="0" quotePrefix="0" xfId="0">
      <alignment horizontal="general" vertical="center" wrapText="1"/>
    </xf>
    <xf numFmtId="0" fontId="20" fillId="14" borderId="1" applyAlignment="1" pivotButton="0" quotePrefix="0" xfId="0">
      <alignment horizontal="general" vertical="center" wrapText="1"/>
    </xf>
    <xf numFmtId="0" fontId="20" fillId="11" borderId="1" applyAlignment="1" pivotButton="0" quotePrefix="0" xfId="0">
      <alignment horizontal="general" vertical="center" wrapText="1"/>
    </xf>
    <xf numFmtId="0" fontId="21" fillId="5" borderId="1" applyAlignment="1" pivotButton="0" quotePrefix="0" xfId="0">
      <alignment horizontal="general" vertical="center" wrapText="1"/>
    </xf>
    <xf numFmtId="0" fontId="21" fillId="10" borderId="1" applyAlignment="1" pivotButton="0" quotePrefix="0" xfId="0">
      <alignment horizontal="general" vertical="center" wrapText="1"/>
    </xf>
    <xf numFmtId="0" fontId="22" fillId="0" borderId="1" applyAlignment="1" pivotButton="0" quotePrefix="0" xfId="0">
      <alignment horizontal="general" vertical="center" wrapText="1"/>
    </xf>
    <xf numFmtId="0" fontId="0" fillId="0" borderId="1" applyAlignment="1" pivotButton="0" quotePrefix="0" xfId="0">
      <alignment horizontal="general" vertical="center" wrapText="1"/>
    </xf>
    <xf numFmtId="0" fontId="22" fillId="16" borderId="1" applyAlignment="1" pivotButton="0" quotePrefix="0" xfId="0">
      <alignment horizontal="general" vertical="center" wrapText="1"/>
    </xf>
    <xf numFmtId="0" fontId="15" fillId="16" borderId="1" applyAlignment="1" pivotButton="0" quotePrefix="0" xfId="0">
      <alignment horizontal="general" vertical="center" wrapText="1"/>
    </xf>
    <xf numFmtId="0" fontId="0" fillId="16" borderId="1" applyAlignment="1" pivotButton="0" quotePrefix="0" xfId="0">
      <alignment horizontal="general" vertical="center" wrapText="1"/>
    </xf>
    <xf numFmtId="0" fontId="23" fillId="0" borderId="0" applyAlignment="1" pivotButton="0" quotePrefix="0" xfId="0">
      <alignment horizontal="general" vertical="center" wrapText="1"/>
    </xf>
    <xf numFmtId="0" fontId="24"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8">
    <dxf>
      <fill>
        <patternFill patternType="solid">
          <fgColor rgb="FF00B0F0"/>
          <bgColor rgb="FF000000"/>
        </patternFill>
      </fill>
    </dxf>
    <dxf>
      <fill>
        <patternFill patternType="solid">
          <fgColor rgb="FF0D7377"/>
          <bgColor rgb="FF000000"/>
        </patternFill>
      </fill>
    </dxf>
    <dxf>
      <fill>
        <patternFill patternType="solid">
          <fgColor rgb="FF1F4E79"/>
          <bgColor rgb="FF000000"/>
        </patternFill>
      </fill>
    </dxf>
    <dxf>
      <fill>
        <patternFill patternType="solid">
          <fgColor rgb="FF2E75B6"/>
          <bgColor rgb="FF000000"/>
        </patternFill>
      </fill>
    </dxf>
    <dxf>
      <fill>
        <patternFill patternType="solid">
          <fgColor rgb="FF548235"/>
          <bgColor rgb="FF000000"/>
        </patternFill>
      </fill>
    </dxf>
    <dxf>
      <fill>
        <patternFill patternType="solid">
          <fgColor rgb="FF7B2D8E"/>
          <bgColor rgb="FF000000"/>
        </patternFill>
      </fill>
    </dxf>
    <dxf>
      <fill>
        <patternFill patternType="solid">
          <fgColor rgb="FF7F7F7F"/>
          <bgColor rgb="FF000000"/>
        </patternFill>
      </fill>
    </dxf>
    <dxf>
      <fill>
        <patternFill patternType="solid">
          <fgColor rgb="FFBF8F00"/>
          <bgColor rgb="FF000000"/>
        </patternFill>
      </fill>
    </dxf>
    <dxf>
      <fill>
        <patternFill patternType="solid">
          <fgColor rgb="FFC00000"/>
          <bgColor rgb="FF000000"/>
        </patternFill>
      </fill>
    </dxf>
    <dxf>
      <fill>
        <patternFill patternType="solid">
          <fgColor rgb="FFD9D9D9"/>
          <bgColor rgb="FF000000"/>
        </patternFill>
      </fill>
    </dxf>
    <dxf>
      <fill>
        <patternFill patternType="solid">
          <fgColor rgb="FFED7D31"/>
          <bgColor rgb="FF000000"/>
        </patternFill>
      </fill>
    </dxf>
    <dxf>
      <fill>
        <patternFill patternType="solid">
          <fgColor rgb="FFF4B183"/>
          <bgColor rgb="FF000000"/>
        </patternFill>
      </fill>
    </dxf>
    <dxf>
      <fill>
        <patternFill patternType="solid">
          <fgColor rgb="FFFFF2CC"/>
          <bgColor rgb="FF000000"/>
        </patternFill>
      </fill>
    </dxf>
    <dxf>
      <fill>
        <patternFill patternType="solid">
          <fgColor rgb="FF000000"/>
          <bgColor rgb="FF000000"/>
        </patternFill>
      </fill>
    </dxf>
    <dxf>
      <fill>
        <patternFill patternType="solid">
          <fgColor rgb="FFFFFFFF"/>
          <bgColor rgb="FF000000"/>
        </patternFill>
      </fill>
    </dxf>
    <dxf>
      <fill>
        <patternFill patternType="solid">
          <bgColor rgb="FF000000"/>
        </patternFill>
      </fill>
    </dxf>
    <dxf>
      <fill>
        <patternFill patternType="solid">
          <fgColor rgb="FF666666"/>
          <bgColor rgb="FF000000"/>
        </patternFill>
      </fill>
    </dxf>
    <dxf>
      <fill>
        <patternFill patternType="solid">
          <fgColor rgb="FFFFC0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D7377"/>
      <rgbColor rgb="FFC0C0C0"/>
      <rgbColor rgb="FF808080"/>
      <rgbColor rgb="FF7F7F7F"/>
      <rgbColor rgb="FF7B2D8E"/>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B0F0"/>
      <rgbColor rgb="FFF9F9F9"/>
      <rgbColor rgb="FFCCFFCC"/>
      <rgbColor rgb="FFFFFF99"/>
      <rgbColor rgb="FF99CCFF"/>
      <rgbColor rgb="FFFF99CC"/>
      <rgbColor rgb="FFCC99FF"/>
      <rgbColor rgb="FFF4B183"/>
      <rgbColor rgb="FF2E75B6"/>
      <rgbColor rgb="FF33CCCC"/>
      <rgbColor rgb="FF99CC00"/>
      <rgbColor rgb="FFFFC000"/>
      <rgbColor rgb="FFBF8F00"/>
      <rgbColor rgb="FFED7D31"/>
      <rgbColor rgb="FF666666"/>
      <rgbColor rgb="FF878787"/>
      <rgbColor rgb="FF003366"/>
      <rgbColor rgb="FF4F81BD"/>
      <rgbColor rgb="FF003300"/>
      <rgbColor rgb="FF333300"/>
      <rgbColor rgb="FF993300"/>
      <rgbColor rgb="FF993366"/>
      <rgbColor rgb="FF1F4E7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Supplements by category</a:t>
            </a:r>
          </a:p>
        </rich>
      </tx>
      <overlay val="0"/>
      <spPr>
        <a:noFill xmlns:a="http://schemas.openxmlformats.org/drawingml/2006/main"/>
        <a:ln xmlns:a="http://schemas.openxmlformats.org/drawingml/2006/main" w="0">
          <a:noFill/>
          <a:prstDash val="solid"/>
        </a:ln>
      </spPr>
    </title>
    <plotArea>
      <barChart>
        <barDir val="bar"/>
        <grouping val="clustered"/>
        <varyColors val="0"/>
        <ser>
          <idx val="0"/>
          <order val="0"/>
          <tx>
            <strRef>
              <f>'COLOR LEGEND'!D11</f>
              <strCache>
                <ptCount val="1"/>
                <pt idx="0">
                  <v>Count</v>
                </pt>
              </strCache>
            </strRef>
          </tx>
          <spPr>
            <a:solidFill xmlns:a="http://schemas.openxmlformats.org/drawingml/2006/main">
              <a:srgbClr val="4f81bd"/>
            </a:solidFill>
            <a:ln xmlns:a="http://schemas.openxmlformats.org/drawingml/2006/main" w="9360">
              <a:solidFill>
                <a:srgbClr val="f9f9f9"/>
              </a:solidFill>
              <a:prstDash val="solid"/>
              <a:round/>
            </a:ln>
          </spPr>
          <invertIfNegative val="0"/>
          <dLbls>
            <txPr>
              <a:bodyPr xmlns:a="http://schemas.openxmlformats.org/drawingml/2006/main" wrap="square"/>
              <a:lstStyle xmlns:a="http://schemas.openxmlformats.org/drawingml/2006/main"/>
              <a:p xmlns:a="http://schemas.openxmlformats.org/drawingml/2006/main">
                <a:pPr>
                  <a:defRPr sz="1000" b="0" strike="noStrike" spc="-1">
                    <a:solidFill>
                      <a:srgbClr val="000000"/>
                    </a:solidFill>
                    <a:latin typeface="Arial"/>
                  </a:defRPr>
                </a:pPr>
                <a:r>
                  <a:t/>
                </a:r>
              </a:p>
            </txPr>
            <dLblPos val="outEnd"/>
            <showLegendKey val="0"/>
            <showVal val="0"/>
            <showCatName val="0"/>
            <showSerName val="0"/>
            <showPercent val="0"/>
            <showLeaderLines val="1"/>
          </dLbls>
          <cat>
            <strRef>
              <f>'COLOR LEGEND'!$B$12:$B$24</f>
              <strCache>
                <ptCount val="13"/>
                <pt idx="0">
                  <v>ADMIN / ASSIGNMENT</v>
                </pt>
                <pt idx="1">
                  <v>INTERVIEW</v>
                </pt>
                <pt idx="2">
                  <v>SURVIVING ROOMMATE / HOUSE TIMELINE</v>
                </pt>
                <pt idx="3">
                  <v>CRIME SCENE / GRAPHIC</v>
                </pt>
                <pt idx="4">
                  <v>AUTOPSY / ME</v>
                </pt>
                <pt idx="5">
                  <v>EVIDENCE / DNA / PHOTOS / VIDEO</v>
                </pt>
                <pt idx="6">
                  <v>TIPS / CANVASS</v>
                </pt>
                <pt idx="7">
                  <v>PHONE / DIGITAL</v>
                </pt>
                <pt idx="8">
                  <v>KOHBERGER / WARRANT / SEARCH</v>
                </pt>
                <pt idx="9">
                  <v>VEHICLE</v>
                </pt>
                <pt idx="10">
                  <v>SURVEILLANCE</v>
                </pt>
                <pt idx="11">
                  <v>LATER FOLLOW-UP (2024–2025)</v>
                </pt>
                <pt idx="12">
                  <v>MISC / OTHER</v>
                </pt>
              </strCache>
            </strRef>
          </cat>
          <val>
            <numRef>
              <f>'COLOR LEGEND'!$D$12:$D$24</f>
              <numCache>
                <formatCode>General</formatCode>
                <ptCount val="13"/>
                <pt idx="0">
                  <v>12</v>
                </pt>
                <pt idx="1">
                  <v>68</v>
                </pt>
                <pt idx="2">
                  <v>3</v>
                </pt>
                <pt idx="3">
                  <v>9</v>
                </pt>
                <pt idx="4">
                  <v>1</v>
                </pt>
                <pt idx="5">
                  <v>14</v>
                </pt>
                <pt idx="6">
                  <v>18</v>
                </pt>
                <pt idx="7">
                  <v>4</v>
                </pt>
                <pt idx="8">
                  <v>20</v>
                </pt>
                <pt idx="9">
                  <v>5</v>
                </pt>
                <pt idx="10">
                  <v>5</v>
                </pt>
                <pt idx="11">
                  <v>6</v>
                </pt>
                <pt idx="12">
                  <v>13</v>
                </pt>
              </numCache>
            </numRef>
          </val>
        </ser>
        <gapWidth val="150"/>
        <overlap val="0"/>
        <axId val="55692720"/>
        <axId val="79149203"/>
      </barChart>
      <catAx>
        <axId val="55692720"/>
        <scaling>
          <orientation val="minMax"/>
        </scaling>
        <delete val="0"/>
        <axPos val="b"/>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79149203"/>
        <crosses val="autoZero"/>
        <auto val="1"/>
        <lblAlgn val="ctr"/>
        <lblOffset val="100"/>
        <noMultiLvlLbl val="0"/>
      </catAx>
      <valAx>
        <axId val="79149203"/>
        <scaling>
          <orientation val="minMax"/>
        </scaling>
        <delete val="0"/>
        <axPos val="l"/>
        <majorGridlines>
          <spPr>
            <a:ln xmlns:a="http://schemas.openxmlformats.org/drawingml/2006/main" w="9360">
              <a:solidFill>
                <a:srgbClr val="878787"/>
              </a:solidFill>
              <a:prstDash val="solid"/>
              <a:round/>
            </a:ln>
          </spPr>
        </majorGridlines>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55692720"/>
        <crosses val="autoZero"/>
        <crossBetween val="between"/>
      </valAx>
    </plotArea>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twoCellAnchor editAs="oneCell">
    <from>
      <col>0</col>
      <colOff>0</colOff>
      <row>32</row>
      <rowOff>589320</rowOff>
    </from>
    <to>
      <col>2</col>
      <colOff>2532240</colOff>
      <row>51</row>
      <rowOff>149760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A1:L199"/>
  <sheetViews>
    <sheetView showFormulas="0" showGridLines="1" showRowColHeaders="1" showZeros="1" rightToLeft="0" tabSelected="1"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0" customWidth="1" style="125" min="1" max="3"/>
    <col width="42" customWidth="1" style="125" min="4" max="5"/>
    <col width="36" customWidth="1" style="125" min="6" max="6"/>
    <col width="40" customWidth="1" style="125" min="7" max="7"/>
    <col width="28" customWidth="1" style="125" min="8" max="8"/>
    <col width="14" customWidth="1" style="125" min="9" max="9"/>
    <col width="34" customWidth="1" style="125" min="10" max="10"/>
    <col width="12" customWidth="1" style="125" min="11" max="11"/>
    <col width="62" customWidth="1" style="125" min="12" max="12"/>
  </cols>
  <sheetData>
    <row r="1" ht="19.5" customHeight="1" s="126">
      <c r="A1" s="127" t="inlineStr">
        <is>
          <t>ISP D22000030  •  MASTER INDEX (FIRST)  •  one line = one report  •  attach files in the folder column</t>
        </is>
      </c>
    </row>
    <row r="2" ht="36" customHeight="1" s="126">
      <c r="A2" s="128" t="inlineStr">
        <is>
          <t>This tab stays first. Packet file is the 556-page ISP PDF. FOLDER is the name to use on your phone/computer. ATTACH / REPORT FILE = drop the split PDF or CamScanner export on that line (or paste a hyperlink). Color still = category. Filter works on row 4.</t>
        </is>
      </c>
    </row>
    <row r="4" ht="27.75" customHeight="1" s="126">
      <c r="A4" s="129" t="inlineStr">
        <is>
          <t>Supp #</t>
        </is>
      </c>
      <c r="B4" s="129" t="inlineStr">
        <is>
          <t>Start pg</t>
        </is>
      </c>
      <c r="C4" s="129" t="inlineStr">
        <is>
          <t>End pg</t>
        </is>
      </c>
      <c r="D4" s="129" t="inlineStr">
        <is>
          <t>PACKET FILE (556-page ISP PDF)</t>
        </is>
      </c>
      <c r="E4" s="129" t="inlineStr">
        <is>
          <t>FOLDER (one folder per report)</t>
        </is>
      </c>
      <c r="F4" s="129" t="inlineStr">
        <is>
          <t>ATTACH / REPORT FILE</t>
        </is>
      </c>
      <c r="G4" s="129" t="inlineStr">
        <is>
          <t>Report title</t>
        </is>
      </c>
      <c r="H4" s="129" t="inlineStr">
        <is>
          <t>Author / unit</t>
        </is>
      </c>
      <c r="I4" s="129" t="inlineStr">
        <is>
          <t>Reported / written</t>
        </is>
      </c>
      <c r="J4" s="129" t="inlineStr">
        <is>
          <t>Category</t>
        </is>
      </c>
      <c r="K4" s="129" t="inlineStr">
        <is>
          <t>Priority</t>
        </is>
      </c>
      <c r="L4" s="129" t="inlineStr">
        <is>
          <t>What it is / why it matters</t>
        </is>
      </c>
    </row>
    <row r="5" ht="36" customHeight="1" s="126">
      <c r="A5" s="130" t="inlineStr">
        <is>
          <t>ORIG</t>
        </is>
      </c>
      <c r="B5" s="131" t="n">
        <v>1</v>
      </c>
      <c r="C5" s="131" t="n">
        <v>1</v>
      </c>
      <c r="D5" s="132" t="inlineStr">
        <is>
          <t>Compressed D22000030 ISP REPORT - REDACTED (GRAPHIC) Compressed 2.pdf</t>
        </is>
      </c>
      <c r="E5" s="132" t="inlineStr">
        <is>
          <t>D22000030_Reports/ORIG_INITIAL_CALL-OUT</t>
        </is>
      </c>
      <c r="F5" s="133" t="inlineStr">
        <is>
          <t>ORIG_INITIAL_CALL-OUT_p1.pdf</t>
        </is>
      </c>
      <c r="G5" s="134" t="inlineStr">
        <is>
          <t>INITIAL CALL-OUT</t>
        </is>
      </c>
      <c r="H5" s="134" t="inlineStr">
        <is>
          <t>Talbott, Jeffory R</t>
        </is>
      </c>
      <c r="I5" s="131" t="inlineStr">
        <is>
          <t>2022-11-13</t>
        </is>
      </c>
      <c r="J5" s="130" t="inlineStr">
        <is>
          <t>ADMIN / ASSIGNMENT</t>
        </is>
      </c>
      <c r="K5" s="135" t="inlineStr">
        <is>
          <t>READ FIRST</t>
        </is>
      </c>
      <c r="L5" s="134" t="inlineStr">
        <is>
          <t>MPD requests ISP Dist 2. Talbott assigned lead 12:22. Approved 11/17/2022.</t>
        </is>
      </c>
    </row>
    <row r="6" ht="36" customHeight="1" s="126">
      <c r="A6" s="136" t="inlineStr">
        <is>
          <t>0001</t>
        </is>
      </c>
      <c r="B6" s="137" t="n">
        <v>2</v>
      </c>
      <c r="C6" s="137" t="n">
        <v>5</v>
      </c>
      <c r="D6" s="138" t="inlineStr">
        <is>
          <t>Compressed D22000030 ISP REPORT - REDACTED (GRAPHIC) Compressed 2.pdf</t>
        </is>
      </c>
      <c r="E6" s="138" t="inlineStr">
        <is>
          <t>D22000030_Reports/0001_INTV_Grub_Truck_witness_Boise</t>
        </is>
      </c>
      <c r="F6" s="139" t="inlineStr">
        <is>
          <t>[attach split PDF here]  pages 2–5 of packet</t>
        </is>
      </c>
      <c r="G6" s="140" t="inlineStr">
        <is>
          <t>INTV (Grub Truck witness — Boise)</t>
        </is>
      </c>
      <c r="H6" s="140" t="inlineStr">
        <is>
          <t>Millar, James</t>
        </is>
      </c>
      <c r="I6" s="137" t="inlineStr">
        <is>
          <t>2022-11-17</t>
        </is>
      </c>
      <c r="J6" s="136" t="inlineStr">
        <is>
          <t>INTERVIEW</t>
        </is>
      </c>
      <c r="K6" s="141" t="inlineStr">
        <is>
          <t>HIGH</t>
        </is>
      </c>
      <c r="L6" s="140" t="inlineStr">
        <is>
          <t>11/16 interview ~3:16–4:02 PM Boise. Grub Truck / Corner Club. Buccal + audio tag 220004140. Header From Date 03/16/2022 is RMS leftover.</t>
        </is>
      </c>
    </row>
    <row r="7" ht="36" customHeight="1" s="126">
      <c r="A7" s="136" t="inlineStr">
        <is>
          <t>0002</t>
        </is>
      </c>
      <c r="B7" s="137" t="n">
        <v>6</v>
      </c>
      <c r="C7" s="137" t="n">
        <v>8</v>
      </c>
      <c r="D7" s="138" t="inlineStr">
        <is>
          <t>Compressed D22000030 ISP REPORT - REDACTED (GRAPHIC) Compressed 2.pdf</t>
        </is>
      </c>
      <c r="E7" s="138" t="inlineStr">
        <is>
          <t>D22000030_Reports/0002_INTERVIEW_Corner_Club_photo_w_Mogen</t>
        </is>
      </c>
      <c r="F7" s="139" t="inlineStr">
        <is>
          <t>[attach split PDF here]  pages 6–8 of packet</t>
        </is>
      </c>
      <c r="G7" s="140" t="inlineStr">
        <is>
          <t>INTERVIEW (Corner Club photo w/ Mogen)</t>
        </is>
      </c>
      <c r="H7" s="140" t="inlineStr">
        <is>
          <t>Hoxie, Ryan + Lt. Catlin</t>
        </is>
      </c>
      <c r="I7" s="137" t="inlineStr">
        <is>
          <t>2022-11-18</t>
        </is>
      </c>
      <c r="J7" s="136" t="inlineStr">
        <is>
          <t>INTERVIEW</t>
        </is>
      </c>
      <c r="K7" s="141" t="inlineStr">
        <is>
          <t>HIGH</t>
        </is>
      </c>
      <c r="L7" s="140" t="inlineStr">
        <is>
          <t>11/17 interview in front of Boise residence. Photo with Mogen ~11:21 PM Corner Club. Mentions Ka-Bar clearance at work. Tag 220004141.</t>
        </is>
      </c>
    </row>
    <row r="8" ht="36" customHeight="1" s="126">
      <c r="A8" s="142" t="inlineStr">
        <is>
          <t>0003</t>
        </is>
      </c>
      <c r="B8" s="143" t="n">
        <v>9</v>
      </c>
      <c r="C8" s="143" t="n">
        <v>20</v>
      </c>
      <c r="D8" s="144" t="inlineStr">
        <is>
          <t>Compressed D22000030 ISP REPORT - REDACTED (GRAPHIC) Compressed 2.pdf</t>
        </is>
      </c>
      <c r="E8" s="144" t="inlineStr">
        <is>
          <t>D22000030_Reports/0003_IV_surviving_roommate_Boise_attorney_pre</t>
        </is>
      </c>
      <c r="F8" s="145" t="inlineStr">
        <is>
          <t>0003_Surviving_Roommate_IV_p9-20.pdf</t>
        </is>
      </c>
      <c r="G8" s="146" t="inlineStr">
        <is>
          <t>IV — surviving roommate (Boise, attorney present)</t>
        </is>
      </c>
      <c r="H8" s="146" t="inlineStr">
        <is>
          <t>Gooch, Vicki + MPD Sgt. Blaker</t>
        </is>
      </c>
      <c r="I8" s="143" t="inlineStr">
        <is>
          <t>2022-11-20</t>
        </is>
      </c>
      <c r="J8" s="142" t="inlineStr">
        <is>
          <t>SURVIVING ROOMMATE / HOUSE TIMELINE</t>
        </is>
      </c>
      <c r="K8" s="135" t="inlineStr">
        <is>
          <t>READ FIRST</t>
        </is>
      </c>
      <c r="L8" s="146" t="inlineStr">
        <is>
          <t>11/17 interview. House layout, Fri ball, Sat naps, Kai party, Sobro ~1:15–1:30a, Vampire Diaries, Grub Truck ~2:00–2:30a, Uber text ~3:10a, sliding door often unlocked. Tag 220004172. ~10 pages.</t>
        </is>
      </c>
    </row>
    <row r="9" ht="36" customHeight="1" s="126">
      <c r="A9" s="147" t="inlineStr">
        <is>
          <t>0004</t>
        </is>
      </c>
      <c r="B9" s="148" t="inlineStr">
        <is>
          <t>—</t>
        </is>
      </c>
      <c r="C9" s="148" t="inlineStr">
        <is>
          <t>—</t>
        </is>
      </c>
      <c r="D9" s="149" t="inlineStr">
        <is>
          <t>Compressed D22000030 ISP REPORT - REDACTED (GRAPHIC) Compressed 2.pdf</t>
        </is>
      </c>
      <c r="E9" s="149" t="inlineStr">
        <is>
          <t>D22000030_Reports/0004_OCR_GAP</t>
        </is>
      </c>
      <c r="F9" s="150" t="inlineStr">
        <is>
          <t>[attach split PDF here]</t>
        </is>
      </c>
      <c r="G9" s="151" t="inlineStr">
        <is>
          <t>(gap in OCR / not separately titled)</t>
        </is>
      </c>
      <c r="H9" s="151" t="n"/>
      <c r="I9" s="148" t="n"/>
      <c r="J9" s="147" t="inlineStr">
        <is>
          <t>MISC / OTHER</t>
        </is>
      </c>
      <c r="K9" s="147" t="inlineStr">
        <is>
          <t>INDEX ONLY</t>
        </is>
      </c>
      <c r="L9" s="151" t="inlineStr">
        <is>
          <t>No clean supplement header found between 0003 and 0005.</t>
        </is>
      </c>
    </row>
    <row r="10" ht="36" customHeight="1" s="126">
      <c r="A10" s="136" t="inlineStr">
        <is>
          <t>0005</t>
        </is>
      </c>
      <c r="B10" s="137" t="n">
        <v>21</v>
      </c>
      <c r="C10" s="137" t="n">
        <v>24</v>
      </c>
      <c r="D10" s="138" t="inlineStr">
        <is>
          <t>Compressed D22000030 ISP REPORT - REDACTED (GRAPHIC) Compressed 2.pdf</t>
        </is>
      </c>
      <c r="E10" s="138" t="inlineStr">
        <is>
          <t>D22000030_Reports/0005_INTERVIEW</t>
        </is>
      </c>
      <c r="F10" s="139" t="inlineStr">
        <is>
          <t>[attach split PDF here]  pages 21–24 of packet</t>
        </is>
      </c>
      <c r="G10" s="140" t="inlineStr">
        <is>
          <t>INTERVIEW</t>
        </is>
      </c>
      <c r="H10" s="140" t="inlineStr">
        <is>
          <t>Cortez / Chris (Sgt. Cortez listed in summary)</t>
        </is>
      </c>
      <c r="I10" s="137" t="inlineStr">
        <is>
          <t>2022-11-21</t>
        </is>
      </c>
      <c r="J10" s="136" t="inlineStr">
        <is>
          <t>INTERVIEW</t>
        </is>
      </c>
      <c r="K10" s="152" t="inlineStr">
        <is>
          <t>MEDIUM</t>
        </is>
      </c>
      <c r="L10" s="140" t="inlineStr">
        <is>
          <t>11/18 interview.</t>
        </is>
      </c>
    </row>
    <row r="11" ht="36" customHeight="1" s="126">
      <c r="A11" s="136" t="inlineStr">
        <is>
          <t>0006</t>
        </is>
      </c>
      <c r="B11" s="137" t="n">
        <v>25</v>
      </c>
      <c r="C11" s="137" t="n">
        <v>27</v>
      </c>
      <c r="D11" s="138" t="inlineStr">
        <is>
          <t>Compressed D22000030 ISP REPORT - REDACTED (GRAPHIC) Compressed 2.pdf</t>
        </is>
      </c>
      <c r="E11" s="138" t="inlineStr">
        <is>
          <t>D22000030_Reports/0006_INTERVIEW</t>
        </is>
      </c>
      <c r="F11" s="139" t="inlineStr">
        <is>
          <t>[attach split PDF here]  pages 25–27 of packet</t>
        </is>
      </c>
      <c r="G11" s="140" t="inlineStr">
        <is>
          <t>INTERVIEW</t>
        </is>
      </c>
      <c r="H11" s="140" t="n"/>
      <c r="I11" s="137" t="inlineStr">
        <is>
          <t>2022-11-21</t>
        </is>
      </c>
      <c r="J11" s="136" t="inlineStr">
        <is>
          <t>INTERVIEW</t>
        </is>
      </c>
      <c r="K11" s="152" t="inlineStr">
        <is>
          <t>MEDIUM</t>
        </is>
      </c>
      <c r="L11" s="140" t="inlineStr">
        <is>
          <t>Mogen class/group-project friend.</t>
        </is>
      </c>
    </row>
    <row r="12" ht="36" customHeight="1" s="126">
      <c r="A12" s="136" t="inlineStr">
        <is>
          <t>0007</t>
        </is>
      </c>
      <c r="B12" s="137" t="n">
        <v>28</v>
      </c>
      <c r="C12" s="137" t="n">
        <v>29</v>
      </c>
      <c r="D12" s="138" t="inlineStr">
        <is>
          <t>Compressed D22000030 ISP REPORT - REDACTED (GRAPHIC) Compressed 2.pdf</t>
        </is>
      </c>
      <c r="E12" s="138" t="inlineStr">
        <is>
          <t>D22000030_Reports/0007_INTERVIEW</t>
        </is>
      </c>
      <c r="F12" s="139" t="inlineStr">
        <is>
          <t>[attach split PDF here]  pages 28–29 of packet</t>
        </is>
      </c>
      <c r="G12" s="140" t="inlineStr">
        <is>
          <t>INTERVIEW</t>
        </is>
      </c>
      <c r="H12" s="140" t="n"/>
      <c r="I12" s="137" t="inlineStr">
        <is>
          <t>2022-11-21</t>
        </is>
      </c>
      <c r="J12" s="136" t="inlineStr">
        <is>
          <t>INTERVIEW</t>
        </is>
      </c>
      <c r="K12" s="152" t="inlineStr">
        <is>
          <t>MEDIUM</t>
        </is>
      </c>
      <c r="L12" s="140" t="inlineStr">
        <is>
          <t>Knew Mogen, Goncalves, Kernodle; John's Alley.</t>
        </is>
      </c>
    </row>
    <row r="13" ht="36" customHeight="1" s="126">
      <c r="A13" s="136" t="inlineStr">
        <is>
          <t>0008</t>
        </is>
      </c>
      <c r="B13" s="137" t="n">
        <v>30</v>
      </c>
      <c r="C13" s="137" t="n">
        <v>34</v>
      </c>
      <c r="D13" s="138" t="inlineStr">
        <is>
          <t>Compressed D22000030 ISP REPORT - REDACTED (GRAPHIC) Compressed 2.pdf</t>
        </is>
      </c>
      <c r="E13" s="138" t="inlineStr">
        <is>
          <t>D22000030_Reports/0008_INTERVIEW_DHS_present</t>
        </is>
      </c>
      <c r="F13" s="139" t="inlineStr">
        <is>
          <t>[attach split PDF here]  pages 30–34 of packet</t>
        </is>
      </c>
      <c r="G13" s="140" t="inlineStr">
        <is>
          <t>INTERVIEW (DHS present)</t>
        </is>
      </c>
      <c r="H13" s="140" t="inlineStr">
        <is>
          <t>Wernsing, Matt</t>
        </is>
      </c>
      <c r="I13" s="137" t="inlineStr">
        <is>
          <t>2022-11-21</t>
        </is>
      </c>
      <c r="J13" s="136" t="inlineStr">
        <is>
          <t>INTERVIEW</t>
        </is>
      </c>
      <c r="K13" s="152" t="inlineStr">
        <is>
          <t>MEDIUM</t>
        </is>
      </c>
      <c r="L13" s="140" t="inlineStr">
        <is>
          <t>11/18 ~11:36 AM; Homeland Security mentioned in narrative.</t>
        </is>
      </c>
    </row>
    <row r="14" ht="36" customHeight="1" s="126">
      <c r="A14" s="136" t="inlineStr">
        <is>
          <t>0009</t>
        </is>
      </c>
      <c r="B14" s="137" t="n">
        <v>35</v>
      </c>
      <c r="C14" s="137" t="n">
        <v>36</v>
      </c>
      <c r="D14" s="138" t="inlineStr">
        <is>
          <t>Compressed D22000030 ISP REPORT - REDACTED (GRAPHIC) Compressed 2.pdf</t>
        </is>
      </c>
      <c r="E14" s="138" t="inlineStr">
        <is>
          <t>D22000030_Reports/0009_INTERVIEW</t>
        </is>
      </c>
      <c r="F14" s="139" t="inlineStr">
        <is>
          <t>[attach split PDF here]  pages 35–36 of packet</t>
        </is>
      </c>
      <c r="G14" s="140" t="inlineStr">
        <is>
          <t>INTERVIEW</t>
        </is>
      </c>
      <c r="H14" s="140" t="n"/>
      <c r="I14" s="137" t="inlineStr">
        <is>
          <t>2022-11-21</t>
        </is>
      </c>
      <c r="J14" s="136" t="inlineStr">
        <is>
          <t>INTERVIEW</t>
        </is>
      </c>
      <c r="K14" s="152" t="inlineStr">
        <is>
          <t>MEDIUM</t>
        </is>
      </c>
      <c r="L14" s="140" t="inlineStr">
        <is>
          <t>Audio transferred to CD.</t>
        </is>
      </c>
    </row>
    <row r="15" ht="36" customHeight="1" s="126">
      <c r="A15" s="136" t="inlineStr">
        <is>
          <t>0010</t>
        </is>
      </c>
      <c r="B15" s="137" t="n">
        <v>37</v>
      </c>
      <c r="C15" s="137" t="n">
        <v>39</v>
      </c>
      <c r="D15" s="138" t="inlineStr">
        <is>
          <t>Compressed D22000030 ISP REPORT - REDACTED (GRAPHIC) Compressed 2.pdf</t>
        </is>
      </c>
      <c r="E15" s="138" t="inlineStr">
        <is>
          <t>D22000030_Reports/0010_INTERVIEW</t>
        </is>
      </c>
      <c r="F15" s="139" t="inlineStr">
        <is>
          <t>[attach split PDF here]  pages 37–39 of packet</t>
        </is>
      </c>
      <c r="G15" s="140" t="inlineStr">
        <is>
          <t>INTERVIEW</t>
        </is>
      </c>
      <c r="H15" s="140" t="n"/>
      <c r="I15" s="137" t="inlineStr">
        <is>
          <t>2022-11-21</t>
        </is>
      </c>
      <c r="J15" s="136" t="inlineStr">
        <is>
          <t>INTERVIEW</t>
        </is>
      </c>
      <c r="K15" s="152" t="inlineStr">
        <is>
          <t>MEDIUM</t>
        </is>
      </c>
      <c r="L15" s="140" t="inlineStr">
        <is>
          <t>Sorority; knew victims.</t>
        </is>
      </c>
    </row>
    <row r="16" ht="36" customHeight="1" s="126">
      <c r="A16" s="136" t="inlineStr">
        <is>
          <t>0011</t>
        </is>
      </c>
      <c r="B16" s="137" t="n">
        <v>40</v>
      </c>
      <c r="C16" s="137" t="n">
        <v>40</v>
      </c>
      <c r="D16" s="138" t="inlineStr">
        <is>
          <t>Compressed D22000030 ISP REPORT - REDACTED (GRAPHIC) Compressed 2.pdf</t>
        </is>
      </c>
      <c r="E16" s="138" t="inlineStr">
        <is>
          <t>D22000030_Reports/0011_INTERVIEW</t>
        </is>
      </c>
      <c r="F16" s="139" t="inlineStr">
        <is>
          <t>[attach split PDF here]  pages 40–40 of packet</t>
        </is>
      </c>
      <c r="G16" s="140" t="inlineStr">
        <is>
          <t>INTERVIEW</t>
        </is>
      </c>
      <c r="H16" s="140" t="inlineStr">
        <is>
          <t>Pesina, Eric</t>
        </is>
      </c>
      <c r="I16" s="137" t="inlineStr">
        <is>
          <t>2022-11-21</t>
        </is>
      </c>
      <c r="J16" s="136" t="inlineStr">
        <is>
          <t>INTERVIEW</t>
        </is>
      </c>
      <c r="K16" s="152" t="inlineStr">
        <is>
          <t>MEDIUM</t>
        </is>
      </c>
      <c r="L16" s="140" t="inlineStr">
        <is>
          <t>Audio CD item 1.</t>
        </is>
      </c>
    </row>
    <row r="17" ht="36" customHeight="1" s="126">
      <c r="A17" s="136" t="inlineStr">
        <is>
          <t>0012</t>
        </is>
      </c>
      <c r="B17" s="137" t="n">
        <v>41</v>
      </c>
      <c r="C17" s="137" t="n">
        <v>44</v>
      </c>
      <c r="D17" s="138" t="inlineStr">
        <is>
          <t>Compressed D22000030 ISP REPORT - REDACTED (GRAPHIC) Compressed 2.pdf</t>
        </is>
      </c>
      <c r="E17" s="138" t="inlineStr">
        <is>
          <t>D22000030_Reports/0012_INTERVIEW</t>
        </is>
      </c>
      <c r="F17" s="139" t="inlineStr">
        <is>
          <t>[attach split PDF here]  pages 41–44 of packet</t>
        </is>
      </c>
      <c r="G17" s="140" t="inlineStr">
        <is>
          <t>INTERVIEW</t>
        </is>
      </c>
      <c r="H17" s="140" t="inlineStr">
        <is>
          <t>Hoxie, Ryan</t>
        </is>
      </c>
      <c r="I17" s="137" t="inlineStr">
        <is>
          <t>2022-11-21</t>
        </is>
      </c>
      <c r="J17" s="136" t="inlineStr">
        <is>
          <t>INTERVIEW</t>
        </is>
      </c>
      <c r="K17" s="152" t="inlineStr">
        <is>
          <t>MEDIUM</t>
        </is>
      </c>
      <c r="L17" s="140" t="inlineStr">
        <is>
          <t>No recent parties at house per this witness.</t>
        </is>
      </c>
    </row>
    <row r="18" ht="36" customHeight="1" s="126">
      <c r="A18" s="136" t="inlineStr">
        <is>
          <t>0013</t>
        </is>
      </c>
      <c r="B18" s="137" t="n">
        <v>45</v>
      </c>
      <c r="C18" s="137" t="n">
        <v>46</v>
      </c>
      <c r="D18" s="138" t="inlineStr">
        <is>
          <t>Compressed D22000030 ISP REPORT - REDACTED (GRAPHIC) Compressed 2.pdf</t>
        </is>
      </c>
      <c r="E18" s="138" t="inlineStr">
        <is>
          <t>D22000030_Reports/0013_INTERVIEW</t>
        </is>
      </c>
      <c r="F18" s="139" t="inlineStr">
        <is>
          <t>[attach split PDF here]  pages 45–46 of packet</t>
        </is>
      </c>
      <c r="G18" s="140" t="inlineStr">
        <is>
          <t>INTERVIEW</t>
        </is>
      </c>
      <c r="H18" s="140" t="n"/>
      <c r="I18" s="137" t="inlineStr">
        <is>
          <t>2022-11-21</t>
        </is>
      </c>
      <c r="J18" s="136" t="inlineStr">
        <is>
          <t>INTERVIEW</t>
        </is>
      </c>
      <c r="K18" s="152" t="inlineStr">
        <is>
          <t>MEDIUM</t>
        </is>
      </c>
      <c r="L18" s="140" t="inlineStr">
        <is>
          <t>Football game ~4:00 PM 11/12.</t>
        </is>
      </c>
    </row>
    <row r="19" ht="36" customHeight="1" s="126">
      <c r="A19" s="136" t="inlineStr">
        <is>
          <t>0014</t>
        </is>
      </c>
      <c r="B19" s="137" t="n">
        <v>47</v>
      </c>
      <c r="C19" s="137" t="n">
        <v>50</v>
      </c>
      <c r="D19" s="138" t="inlineStr">
        <is>
          <t>Compressed D22000030 ISP REPORT - REDACTED (GRAPHIC) Compressed 2.pdf</t>
        </is>
      </c>
      <c r="E19" s="138" t="inlineStr">
        <is>
          <t>D22000030_Reports/0014_INTERVIEW</t>
        </is>
      </c>
      <c r="F19" s="139" t="inlineStr">
        <is>
          <t>[attach split PDF here]  pages 47–50 of packet</t>
        </is>
      </c>
      <c r="G19" s="140" t="inlineStr">
        <is>
          <t>INTERVIEW</t>
        </is>
      </c>
      <c r="H19" s="140" t="n"/>
      <c r="I19" s="137" t="inlineStr">
        <is>
          <t>2022-11-21</t>
        </is>
      </c>
      <c r="J19" s="136" t="inlineStr">
        <is>
          <t>INTERVIEW</t>
        </is>
      </c>
      <c r="K19" s="141" t="inlineStr">
        <is>
          <t>HIGH</t>
        </is>
      </c>
      <c r="L19" s="140" t="inlineStr">
        <is>
          <t>Prior occupant of current roommate room; Maddie/Kaylee living arrangement.</t>
        </is>
      </c>
    </row>
    <row r="20" ht="36" customHeight="1" s="126">
      <c r="A20" s="147" t="inlineStr">
        <is>
          <t>0015</t>
        </is>
      </c>
      <c r="B20" s="148" t="inlineStr">
        <is>
          <t>—</t>
        </is>
      </c>
      <c r="C20" s="148" t="inlineStr">
        <is>
          <t>—</t>
        </is>
      </c>
      <c r="D20" s="149" t="inlineStr">
        <is>
          <t>Compressed D22000030 ISP REPORT - REDACTED (GRAPHIC) Compressed 2.pdf</t>
        </is>
      </c>
      <c r="E20" s="149" t="inlineStr">
        <is>
          <t>D22000030_Reports/0015_OCR_GAP</t>
        </is>
      </c>
      <c r="F20" s="150" t="inlineStr">
        <is>
          <t>[attach split PDF here]</t>
        </is>
      </c>
      <c r="G20" s="151" t="inlineStr">
        <is>
          <t>(gap in OCR)</t>
        </is>
      </c>
      <c r="H20" s="151" t="n"/>
      <c r="I20" s="148" t="n"/>
      <c r="J20" s="147" t="inlineStr">
        <is>
          <t>MISC / OTHER</t>
        </is>
      </c>
      <c r="K20" s="147" t="inlineStr">
        <is>
          <t>INDEX ONLY</t>
        </is>
      </c>
      <c r="L20" s="151" t="n"/>
    </row>
    <row r="21" ht="36" customHeight="1" s="126">
      <c r="A21" s="136" t="inlineStr">
        <is>
          <t>0016</t>
        </is>
      </c>
      <c r="B21" s="137" t="n">
        <v>51</v>
      </c>
      <c r="C21" s="137" t="n">
        <v>56</v>
      </c>
      <c r="D21" s="138" t="inlineStr">
        <is>
          <t>Compressed D22000030 ISP REPORT - REDACTED (GRAPHIC) Compressed 2.pdf</t>
        </is>
      </c>
      <c r="E21" s="138" t="inlineStr">
        <is>
          <t>D22000030_Reports/0016_INTERVIEW</t>
        </is>
      </c>
      <c r="F21" s="139" t="inlineStr">
        <is>
          <t>[attach split PDF here]  pages 51–56 of packet</t>
        </is>
      </c>
      <c r="G21" s="140" t="inlineStr">
        <is>
          <t>INTERVIEW</t>
        </is>
      </c>
      <c r="H21" s="140" t="inlineStr">
        <is>
          <t>Millar, James</t>
        </is>
      </c>
      <c r="I21" s="137" t="inlineStr">
        <is>
          <t>2022-11-22</t>
        </is>
      </c>
      <c r="J21" s="136" t="inlineStr">
        <is>
          <t>INTERVIEW</t>
        </is>
      </c>
      <c r="K21" s="141" t="inlineStr">
        <is>
          <t>HIGH</t>
        </is>
      </c>
      <c r="L21" s="140" t="inlineStr">
        <is>
          <t>Goncalves freaked out / got back in vehicle — stalker-adjacent account.</t>
        </is>
      </c>
    </row>
    <row r="22" ht="36" customHeight="1" s="126">
      <c r="A22" s="147" t="inlineStr">
        <is>
          <t>0017</t>
        </is>
      </c>
      <c r="B22" s="148" t="inlineStr">
        <is>
          <t>—</t>
        </is>
      </c>
      <c r="C22" s="148" t="inlineStr">
        <is>
          <t>—</t>
        </is>
      </c>
      <c r="D22" s="149" t="inlineStr">
        <is>
          <t>Compressed D22000030 ISP REPORT - REDACTED (GRAPHIC) Compressed 2.pdf</t>
        </is>
      </c>
      <c r="E22" s="149" t="inlineStr">
        <is>
          <t>D22000030_Reports/0017_OCR_GAP</t>
        </is>
      </c>
      <c r="F22" s="150" t="inlineStr">
        <is>
          <t>[attach split PDF here]</t>
        </is>
      </c>
      <c r="G22" s="151" t="inlineStr">
        <is>
          <t>(gap in OCR)</t>
        </is>
      </c>
      <c r="H22" s="151" t="n"/>
      <c r="I22" s="148" t="n"/>
      <c r="J22" s="147" t="inlineStr">
        <is>
          <t>MISC / OTHER</t>
        </is>
      </c>
      <c r="K22" s="147" t="inlineStr">
        <is>
          <t>INDEX ONLY</t>
        </is>
      </c>
      <c r="L22" s="151" t="n"/>
    </row>
    <row r="23" ht="36" customHeight="1" s="126">
      <c r="A23" s="136" t="inlineStr">
        <is>
          <t>0018</t>
        </is>
      </c>
      <c r="B23" s="137" t="n">
        <v>57</v>
      </c>
      <c r="C23" s="137" t="n">
        <v>57</v>
      </c>
      <c r="D23" s="138" t="inlineStr">
        <is>
          <t>Compressed D22000030 ISP REPORT - REDACTED (GRAPHIC) Compressed 2.pdf</t>
        </is>
      </c>
      <c r="E23" s="138" t="inlineStr">
        <is>
          <t>D22000030_Reports/0018_INTERVIEW</t>
        </is>
      </c>
      <c r="F23" s="139" t="inlineStr">
        <is>
          <t>[attach split PDF here]  pages 57–57 of packet</t>
        </is>
      </c>
      <c r="G23" s="140" t="inlineStr">
        <is>
          <t>INTERVIEW</t>
        </is>
      </c>
      <c r="H23" s="140" t="n"/>
      <c r="I23" s="137" t="inlineStr">
        <is>
          <t>2022-11-18</t>
        </is>
      </c>
      <c r="J23" s="136" t="inlineStr">
        <is>
          <t>INTERVIEW</t>
        </is>
      </c>
      <c r="K23" s="152" t="inlineStr">
        <is>
          <t>MEDIUM</t>
        </is>
      </c>
      <c r="L23" s="140" t="inlineStr">
        <is>
          <t>11/18 ~1:34 PM.</t>
        </is>
      </c>
    </row>
    <row r="24" ht="36" customHeight="1" s="126">
      <c r="A24" s="153" t="inlineStr">
        <is>
          <t>0019</t>
        </is>
      </c>
      <c r="B24" s="154" t="n">
        <v>58</v>
      </c>
      <c r="C24" s="154" t="n">
        <v>60</v>
      </c>
      <c r="D24" s="155" t="inlineStr">
        <is>
          <t>Compressed D22000030 ISP REPORT - REDACTED (GRAPHIC) Compressed 2.pdf</t>
        </is>
      </c>
      <c r="E24" s="155" t="inlineStr">
        <is>
          <t>D22000030_Reports/0019_CANVAS_NEIGHBORHOOD</t>
        </is>
      </c>
      <c r="F24" s="156" t="inlineStr">
        <is>
          <t>[attach split PDF here]  pages 58–60 of packet</t>
        </is>
      </c>
      <c r="G24" s="157" t="inlineStr">
        <is>
          <t>CANVAS NEIGHBORHOOD</t>
        </is>
      </c>
      <c r="H24" s="157" t="inlineStr">
        <is>
          <t>Noah, Kristen</t>
        </is>
      </c>
      <c r="I24" s="154" t="inlineStr">
        <is>
          <t>2022-11-13</t>
        </is>
      </c>
      <c r="J24" s="153" t="inlineStr">
        <is>
          <t>TIPS / CANVASS</t>
        </is>
      </c>
      <c r="K24" s="141" t="inlineStr">
        <is>
          <t>HIGH</t>
        </is>
      </c>
      <c r="L24" s="157" t="inlineStr">
        <is>
          <t>11/19 ~1501 hrs neighborhood canvass; vacant addresses listed.</t>
        </is>
      </c>
    </row>
    <row r="25" ht="36" customHeight="1" s="126">
      <c r="A25" s="136" t="inlineStr">
        <is>
          <t>0020</t>
        </is>
      </c>
      <c r="B25" s="137" t="n">
        <v>61</v>
      </c>
      <c r="C25" s="137" t="n">
        <v>63</v>
      </c>
      <c r="D25" s="138" t="inlineStr">
        <is>
          <t>Compressed D22000030 ISP REPORT - REDACTED (GRAPHIC) Compressed 2.pdf</t>
        </is>
      </c>
      <c r="E25" s="138" t="inlineStr">
        <is>
          <t>D22000030_Reports/0020_INTERVIEW</t>
        </is>
      </c>
      <c r="F25" s="139" t="inlineStr">
        <is>
          <t>[attach split PDF here]  pages 61–63 of packet</t>
        </is>
      </c>
      <c r="G25" s="140" t="inlineStr">
        <is>
          <t>INTERVIEW</t>
        </is>
      </c>
      <c r="H25" s="140" t="n"/>
      <c r="I25" s="137" t="inlineStr">
        <is>
          <t>2022-11-21</t>
        </is>
      </c>
      <c r="J25" s="136" t="inlineStr">
        <is>
          <t>INTERVIEW</t>
        </is>
      </c>
      <c r="K25" s="152" t="inlineStr">
        <is>
          <t>MEDIUM</t>
        </is>
      </c>
      <c r="L25" s="140" t="inlineStr">
        <is>
          <t>Re: homicides of four victims.</t>
        </is>
      </c>
    </row>
    <row r="26" ht="36" customHeight="1" s="126">
      <c r="A26" s="147" t="inlineStr">
        <is>
          <t>0021</t>
        </is>
      </c>
      <c r="B26" s="148" t="inlineStr">
        <is>
          <t>—</t>
        </is>
      </c>
      <c r="C26" s="148" t="inlineStr">
        <is>
          <t>—</t>
        </is>
      </c>
      <c r="D26" s="149" t="inlineStr">
        <is>
          <t>Compressed D22000030 ISP REPORT - REDACTED (GRAPHIC) Compressed 2.pdf</t>
        </is>
      </c>
      <c r="E26" s="149" t="inlineStr">
        <is>
          <t>D22000030_Reports/0021_OCR_GAP</t>
        </is>
      </c>
      <c r="F26" s="150" t="inlineStr">
        <is>
          <t>[attach split PDF here]</t>
        </is>
      </c>
      <c r="G26" s="151" t="inlineStr">
        <is>
          <t>(gap in OCR)</t>
        </is>
      </c>
      <c r="H26" s="151" t="n"/>
      <c r="I26" s="148" t="n"/>
      <c r="J26" s="147" t="inlineStr">
        <is>
          <t>MISC / OTHER</t>
        </is>
      </c>
      <c r="K26" s="147" t="inlineStr">
        <is>
          <t>INDEX ONLY</t>
        </is>
      </c>
      <c r="L26" s="151" t="n"/>
    </row>
    <row r="27" ht="36" customHeight="1" s="126">
      <c r="A27" s="158" t="inlineStr">
        <is>
          <t>0022</t>
        </is>
      </c>
      <c r="B27" s="159" t="n">
        <v>64</v>
      </c>
      <c r="C27" s="159" t="n">
        <v>66</v>
      </c>
      <c r="D27" s="160" t="inlineStr">
        <is>
          <t>Compressed D22000030 ISP REPORT - REDACTED (GRAPHIC) Compressed 2.pdf</t>
        </is>
      </c>
      <c r="E27" s="160" t="inlineStr">
        <is>
          <t>D22000030_Reports/0022_VIC_VEH_PHOTOS</t>
        </is>
      </c>
      <c r="F27" s="161" t="inlineStr">
        <is>
          <t>[attach split PDF here]  pages 64–66 of packet</t>
        </is>
      </c>
      <c r="G27" s="162" t="inlineStr">
        <is>
          <t>VIC VEH PHOTOS</t>
        </is>
      </c>
      <c r="H27" s="162" t="inlineStr">
        <is>
          <t>Mooney, Mike (Lt.)</t>
        </is>
      </c>
      <c r="I27" s="159" t="inlineStr">
        <is>
          <t>2022-11-30</t>
        </is>
      </c>
      <c r="J27" s="158" t="inlineStr">
        <is>
          <t>VEHICLE</t>
        </is>
      </c>
      <c r="K27" s="141" t="inlineStr">
        <is>
          <t>HIGH</t>
        </is>
      </c>
      <c r="L27" s="162" t="inlineStr">
        <is>
          <t>11/28 digital photos of victim vehicles.</t>
        </is>
      </c>
    </row>
    <row r="28" ht="36" customHeight="1" s="126">
      <c r="A28" s="136" t="inlineStr">
        <is>
          <t>0023</t>
        </is>
      </c>
      <c r="B28" s="137" t="n">
        <v>67</v>
      </c>
      <c r="C28" s="137" t="n">
        <v>68</v>
      </c>
      <c r="D28" s="138" t="inlineStr">
        <is>
          <t>Compressed D22000030 ISP REPORT - REDACTED (GRAPHIC) Compressed 2.pdf</t>
        </is>
      </c>
      <c r="E28" s="138" t="inlineStr">
        <is>
          <t>D22000030_Reports/0023_INTERVIEW</t>
        </is>
      </c>
      <c r="F28" s="139" t="inlineStr">
        <is>
          <t>[attach split PDF here]  pages 67–68 of packet</t>
        </is>
      </c>
      <c r="G28" s="140" t="inlineStr">
        <is>
          <t>INTERVIEW</t>
        </is>
      </c>
      <c r="H28" s="140" t="n"/>
      <c r="I28" s="137" t="inlineStr">
        <is>
          <t>2022-11-30</t>
        </is>
      </c>
      <c r="J28" s="136" t="inlineStr">
        <is>
          <t>INTERVIEW</t>
        </is>
      </c>
      <c r="K28" s="152" t="inlineStr">
        <is>
          <t>MEDIUM</t>
        </is>
      </c>
      <c r="L28" s="140" t="inlineStr">
        <is>
          <t>Friend of Xana Kernodle.</t>
        </is>
      </c>
    </row>
    <row r="29" ht="36" customHeight="1" s="126">
      <c r="A29" s="136" t="inlineStr">
        <is>
          <t>0024</t>
        </is>
      </c>
      <c r="B29" s="137" t="n">
        <v>69</v>
      </c>
      <c r="C29" s="137" t="n">
        <v>69</v>
      </c>
      <c r="D29" s="138" t="inlineStr">
        <is>
          <t>Compressed D22000030 ISP REPORT - REDACTED (GRAPHIC) Compressed 2.pdf</t>
        </is>
      </c>
      <c r="E29" s="138" t="inlineStr">
        <is>
          <t>D22000030_Reports/0024_INTV</t>
        </is>
      </c>
      <c r="F29" s="139" t="inlineStr">
        <is>
          <t>[attach split PDF here]  pages 69–69 of packet</t>
        </is>
      </c>
      <c r="G29" s="140" t="inlineStr">
        <is>
          <t>INTV</t>
        </is>
      </c>
      <c r="H29" s="140" t="n"/>
      <c r="I29" s="137" t="inlineStr">
        <is>
          <t>2022-12-01</t>
        </is>
      </c>
      <c r="J29" s="136" t="inlineStr">
        <is>
          <t>INTERVIEW</t>
        </is>
      </c>
      <c r="K29" s="152" t="inlineStr">
        <is>
          <t>MEDIUM</t>
        </is>
      </c>
      <c r="L29" s="140" t="inlineStr">
        <is>
          <t>Met while working together.</t>
        </is>
      </c>
    </row>
    <row r="30" ht="36" customHeight="1" s="126">
      <c r="A30" s="130" t="inlineStr">
        <is>
          <t>0025</t>
        </is>
      </c>
      <c r="B30" s="131" t="n">
        <v>70</v>
      </c>
      <c r="C30" s="131" t="n">
        <v>70</v>
      </c>
      <c r="D30" s="132" t="inlineStr">
        <is>
          <t>Compressed D22000030 ISP REPORT - REDACTED (GRAPHIC) Compressed 2.pdf</t>
        </is>
      </c>
      <c r="E30" s="132" t="inlineStr">
        <is>
          <t>D22000030_Reports/0025_ADMIN_OBTAIN_RECORDS</t>
        </is>
      </c>
      <c r="F30" s="163" t="inlineStr">
        <is>
          <t>[attach split PDF here]  pages 70–70 of packet</t>
        </is>
      </c>
      <c r="G30" s="134" t="inlineStr">
        <is>
          <t>ADMIN / OBTAIN RECORDS</t>
        </is>
      </c>
      <c r="H30" s="134" t="inlineStr">
        <is>
          <t>Stennett, Jess + Snell, T.</t>
        </is>
      </c>
      <c r="I30" s="131" t="inlineStr">
        <is>
          <t>2022-12-01</t>
        </is>
      </c>
      <c r="J30" s="130" t="inlineStr">
        <is>
          <t>ADMIN / ASSIGNMENT</t>
        </is>
      </c>
      <c r="K30" s="152" t="inlineStr">
        <is>
          <t>MEDIUM</t>
        </is>
      </c>
      <c r="L30" s="134" t="inlineStr">
        <is>
          <t>Obtained records 12/01.</t>
        </is>
      </c>
    </row>
    <row r="31" ht="36" customHeight="1" s="126">
      <c r="A31" s="164" t="inlineStr">
        <is>
          <t>0026</t>
        </is>
      </c>
      <c r="B31" s="165" t="n">
        <v>71</v>
      </c>
      <c r="C31" s="165" t="n">
        <v>73</v>
      </c>
      <c r="D31" s="166" t="inlineStr">
        <is>
          <t>Compressed D22000030 ISP REPORT - REDACTED (GRAPHIC) Compressed 2.pdf</t>
        </is>
      </c>
      <c r="E31" s="166" t="inlineStr">
        <is>
          <t>D22000030_Reports/0026_SUAS_PHOTOS_drone</t>
        </is>
      </c>
      <c r="F31" s="167" t="inlineStr">
        <is>
          <t>[attach split PDF here]  pages 71–73 of packet</t>
        </is>
      </c>
      <c r="G31" s="168" t="inlineStr">
        <is>
          <t>SUAS PHOTOS (drone)</t>
        </is>
      </c>
      <c r="H31" s="168" t="inlineStr">
        <is>
          <t>Snell, Timothy</t>
        </is>
      </c>
      <c r="I31" s="165" t="inlineStr">
        <is>
          <t>2022-11-18</t>
        </is>
      </c>
      <c r="J31" s="164" t="inlineStr">
        <is>
          <t>EVIDENCE / DNA / PHOTOS / VIDEO</t>
        </is>
      </c>
      <c r="K31" s="141" t="inlineStr">
        <is>
          <t>HIGH</t>
        </is>
      </c>
      <c r="L31" s="168" t="inlineStr">
        <is>
          <t>Small UAS / drone photos of scene area.</t>
        </is>
      </c>
    </row>
    <row r="32" ht="36" customHeight="1" s="126">
      <c r="A32" s="169" t="inlineStr">
        <is>
          <t>0027</t>
        </is>
      </c>
      <c r="B32" s="170" t="n">
        <v>74</v>
      </c>
      <c r="C32" s="170" t="n">
        <v>75</v>
      </c>
      <c r="D32" s="171" t="inlineStr">
        <is>
          <t>Compressed D22000030 ISP REPORT - REDACTED (GRAPHIC) Compressed 2.pdf</t>
        </is>
      </c>
      <c r="E32" s="171" t="inlineStr">
        <is>
          <t>D22000030_Reports/0027_SURV_surveillance</t>
        </is>
      </c>
      <c r="F32" s="172" t="inlineStr">
        <is>
          <t>[attach split PDF here]  pages 74–75 of packet</t>
        </is>
      </c>
      <c r="G32" s="173" t="inlineStr">
        <is>
          <t>SURV. (surveillance)</t>
        </is>
      </c>
      <c r="H32" s="173" t="n"/>
      <c r="I32" s="170" t="inlineStr">
        <is>
          <t>2022-11-18</t>
        </is>
      </c>
      <c r="J32" s="169" t="inlineStr">
        <is>
          <t>SURVEILLANCE</t>
        </is>
      </c>
      <c r="K32" s="141" t="inlineStr">
        <is>
          <t>HIGH</t>
        </is>
      </c>
      <c r="L32" s="173" t="inlineStr">
        <is>
          <t>Surveillance ended ~7:30 p.m.</t>
        </is>
      </c>
    </row>
    <row r="33" ht="36" customHeight="1" s="126">
      <c r="A33" s="153" t="inlineStr">
        <is>
          <t>0028</t>
        </is>
      </c>
      <c r="B33" s="154" t="n">
        <v>76</v>
      </c>
      <c r="C33" s="154" t="n">
        <v>77</v>
      </c>
      <c r="D33" s="155" t="inlineStr">
        <is>
          <t>Compressed D22000030 ISP REPORT - REDACTED (GRAPHIC) Compressed 2.pdf</t>
        </is>
      </c>
      <c r="E33" s="155" t="inlineStr">
        <is>
          <t>D22000030_Reports/0028_TIP_247_AP</t>
        </is>
      </c>
      <c r="F33" s="156" t="inlineStr">
        <is>
          <t>[attach split PDF here]  pages 76–77 of packet</t>
        </is>
      </c>
      <c r="G33" s="157" t="inlineStr">
        <is>
          <t>TIP #247 AP</t>
        </is>
      </c>
      <c r="H33" s="157" t="n"/>
      <c r="I33" s="154" t="inlineStr">
        <is>
          <t>2022-12-01</t>
        </is>
      </c>
      <c r="J33" s="153" t="inlineStr">
        <is>
          <t>TIPS / CANVASS</t>
        </is>
      </c>
      <c r="K33" s="152" t="inlineStr">
        <is>
          <t>MEDIUM</t>
        </is>
      </c>
      <c r="L33" s="157" t="inlineStr">
        <is>
          <t>Tip + sister callback.</t>
        </is>
      </c>
    </row>
    <row r="34" ht="36" customHeight="1" s="126">
      <c r="A34" s="153" t="inlineStr">
        <is>
          <t>0029</t>
        </is>
      </c>
      <c r="B34" s="154" t="n">
        <v>78</v>
      </c>
      <c r="C34" s="154" t="n">
        <v>78</v>
      </c>
      <c r="D34" s="155" t="inlineStr">
        <is>
          <t>Compressed D22000030 ISP REPORT - REDACTED (GRAPHIC) Compressed 2.pdf</t>
        </is>
      </c>
      <c r="E34" s="155" t="inlineStr">
        <is>
          <t>D22000030_Reports/0029_INTERVIEW</t>
        </is>
      </c>
      <c r="F34" s="156" t="inlineStr">
        <is>
          <t>[attach split PDF here]  pages 78–78 of packet</t>
        </is>
      </c>
      <c r="G34" s="157" t="inlineStr">
        <is>
          <t>INTERVIEW</t>
        </is>
      </c>
      <c r="H34" s="157" t="inlineStr">
        <is>
          <t>Hulet, Mark (assigned tips)</t>
        </is>
      </c>
      <c r="I34" s="154" t="inlineStr">
        <is>
          <t>2022-12-06</t>
        </is>
      </c>
      <c r="J34" s="153" t="inlineStr">
        <is>
          <t>TIPS / CANVASS</t>
        </is>
      </c>
      <c r="K34" s="152" t="inlineStr">
        <is>
          <t>MEDIUM</t>
        </is>
      </c>
      <c r="L34" s="157" t="inlineStr">
        <is>
          <t>Tips 2228/2170.</t>
        </is>
      </c>
    </row>
    <row r="35" ht="36" customHeight="1" s="126">
      <c r="A35" s="130" t="inlineStr">
        <is>
          <t>0030</t>
        </is>
      </c>
      <c r="B35" s="131" t="n">
        <v>79</v>
      </c>
      <c r="C35" s="131" t="n">
        <v>82</v>
      </c>
      <c r="D35" s="132" t="inlineStr">
        <is>
          <t>Compressed D22000030 ISP REPORT - REDACTED (GRAPHIC) Compressed 2.pdf</t>
        </is>
      </c>
      <c r="E35" s="132" t="inlineStr">
        <is>
          <t>D22000030_Reports/0030_RUNNING_REPORT</t>
        </is>
      </c>
      <c r="F35" s="163" t="inlineStr">
        <is>
          <t>[attach split PDF here]  pages 79–82 of packet</t>
        </is>
      </c>
      <c r="G35" s="134" t="inlineStr">
        <is>
          <t>RUNNING REPORT</t>
        </is>
      </c>
      <c r="H35" s="134" t="inlineStr">
        <is>
          <t>Hulet, Mark</t>
        </is>
      </c>
      <c r="I35" s="131" t="inlineStr">
        <is>
          <t>2022-12-06</t>
        </is>
      </c>
      <c r="J35" s="130" t="inlineStr">
        <is>
          <t>ADMIN / ASSIGNMENT</t>
        </is>
      </c>
      <c r="K35" s="152" t="inlineStr">
        <is>
          <t>MEDIUM</t>
        </is>
      </c>
      <c r="L35" s="134" t="inlineStr">
        <is>
          <t>Running log of tip incidents (2137, 1345, etc.).</t>
        </is>
      </c>
    </row>
    <row r="36" ht="36" customHeight="1" s="126">
      <c r="A36" s="136" t="inlineStr">
        <is>
          <t>0031</t>
        </is>
      </c>
      <c r="B36" s="137" t="n">
        <v>83</v>
      </c>
      <c r="C36" s="137" t="n">
        <v>88</v>
      </c>
      <c r="D36" s="138" t="inlineStr">
        <is>
          <t>Compressed D22000030 ISP REPORT - REDACTED (GRAPHIC) Compressed 2.pdf</t>
        </is>
      </c>
      <c r="E36" s="138" t="inlineStr">
        <is>
          <t>D22000030_Reports/0031_INTERVIEW</t>
        </is>
      </c>
      <c r="F36" s="139" t="inlineStr">
        <is>
          <t>[attach split PDF here]  pages 83–88 of packet</t>
        </is>
      </c>
      <c r="G36" s="140" t="inlineStr">
        <is>
          <t>INTERVIEW</t>
        </is>
      </c>
      <c r="H36" s="140" t="inlineStr">
        <is>
          <t>Tolleson, G. + Stennett, J.</t>
        </is>
      </c>
      <c r="I36" s="137" t="inlineStr">
        <is>
          <t>2022-12-02</t>
        </is>
      </c>
      <c r="J36" s="136" t="inlineStr">
        <is>
          <t>INTERVIEW</t>
        </is>
      </c>
      <c r="K36" s="152" t="inlineStr">
        <is>
          <t>MEDIUM</t>
        </is>
      </c>
      <c r="L36" s="140" t="inlineStr">
        <is>
          <t>App / 5-mile radius mention.</t>
        </is>
      </c>
    </row>
    <row r="37" ht="36" customHeight="1" s="126">
      <c r="A37" s="135" t="inlineStr">
        <is>
          <t>0032</t>
        </is>
      </c>
      <c r="B37" s="174" t="n">
        <v>89</v>
      </c>
      <c r="C37" s="174" t="n">
        <v>95</v>
      </c>
      <c r="D37" s="175" t="inlineStr">
        <is>
          <t>Compressed D22000030 ISP REPORT - REDACTED (GRAPHIC) Compressed 2.pdf</t>
        </is>
      </c>
      <c r="E37" s="175" t="inlineStr">
        <is>
          <t>D22000030_Reports/0032_11-13_CRIME_SCENE</t>
        </is>
      </c>
      <c r="F37" s="176" t="inlineStr">
        <is>
          <t>0032_11-13_CRIME_SCENE_p89-95.pdf</t>
        </is>
      </c>
      <c r="G37" s="177" t="inlineStr">
        <is>
          <t>11-13 CRIME SCENE</t>
        </is>
      </c>
      <c r="H37" s="177" t="inlineStr">
        <is>
          <t>Talbott, Jeffory R</t>
        </is>
      </c>
      <c r="I37" s="174" t="inlineStr">
        <is>
          <t>2022-12-06</t>
        </is>
      </c>
      <c r="J37" s="135" t="inlineStr">
        <is>
          <t>CRIME SCENE / GRAPHIC</t>
        </is>
      </c>
      <c r="K37" s="135" t="inlineStr">
        <is>
          <t>READ FIRST</t>
        </is>
      </c>
      <c r="L37" s="177" t="inlineStr">
        <is>
          <t>Initial scene. Sheath by hip. Exhibit list (steak knife, iPad, rooms, blood). GRAPHIC.</t>
        </is>
      </c>
    </row>
    <row r="38" ht="36" customHeight="1" s="126">
      <c r="A38" s="135" t="inlineStr">
        <is>
          <t>0033</t>
        </is>
      </c>
      <c r="B38" s="174" t="n">
        <v>96</v>
      </c>
      <c r="C38" s="174" t="n">
        <v>97</v>
      </c>
      <c r="D38" s="175" t="inlineStr">
        <is>
          <t>Compressed D22000030 ISP REPORT - REDACTED (GRAPHIC) Compressed 2.pdf</t>
        </is>
      </c>
      <c r="E38" s="175" t="inlineStr">
        <is>
          <t>D22000030_Reports/0033_11-14_CRIME_SCENE</t>
        </is>
      </c>
      <c r="F38" s="176" t="inlineStr">
        <is>
          <t>0033_11-14_CRIME_SCENE_p96-97.pdf</t>
        </is>
      </c>
      <c r="G38" s="177" t="inlineStr">
        <is>
          <t>11-14 CRIME SCENE</t>
        </is>
      </c>
      <c r="H38" s="177" t="inlineStr">
        <is>
          <t>Talbott, Jeffory R</t>
        </is>
      </c>
      <c r="I38" s="174" t="inlineStr">
        <is>
          <t>2022-12-06</t>
        </is>
      </c>
      <c r="J38" s="135" t="inlineStr">
        <is>
          <t>CRIME SCENE / GRAPHIC</t>
        </is>
      </c>
      <c r="K38" s="135" t="inlineStr">
        <is>
          <t>READ FIRST</t>
        </is>
      </c>
      <c r="L38" s="177" t="inlineStr">
        <is>
          <t>Scene work 11/14. GRAPHIC.</t>
        </is>
      </c>
    </row>
    <row r="39" ht="36" customHeight="1" s="126">
      <c r="A39" s="135" t="inlineStr">
        <is>
          <t>0034</t>
        </is>
      </c>
      <c r="B39" s="174" t="n">
        <v>98</v>
      </c>
      <c r="C39" s="174" t="n">
        <v>100</v>
      </c>
      <c r="D39" s="175" t="inlineStr">
        <is>
          <t>Compressed D22000030 ISP REPORT - REDACTED (GRAPHIC) Compressed 2.pdf</t>
        </is>
      </c>
      <c r="E39" s="175" t="inlineStr">
        <is>
          <t>D22000030_Reports/0034_11-1718_CRIME_SCENE</t>
        </is>
      </c>
      <c r="F39" s="176" t="inlineStr">
        <is>
          <t>0034_11-17-18_CRIME_SCENE_p98-100.pdf</t>
        </is>
      </c>
      <c r="G39" s="177" t="inlineStr">
        <is>
          <t>11-17/18 CRIME SCENE</t>
        </is>
      </c>
      <c r="H39" s="177" t="inlineStr">
        <is>
          <t>Talbott, Jeffory R</t>
        </is>
      </c>
      <c r="I39" s="174" t="inlineStr">
        <is>
          <t>2022-12-06</t>
        </is>
      </c>
      <c r="J39" s="135" t="inlineStr">
        <is>
          <t>CRIME SCENE / GRAPHIC</t>
        </is>
      </c>
      <c r="K39" s="135" t="inlineStr">
        <is>
          <t>READ FIRST</t>
        </is>
      </c>
      <c r="L39" s="177" t="inlineStr">
        <is>
          <t>Evidence to MPD tech. GRAPHIC.</t>
        </is>
      </c>
    </row>
    <row r="40" ht="36" customHeight="1" s="126">
      <c r="A40" s="135" t="inlineStr">
        <is>
          <t>0035</t>
        </is>
      </c>
      <c r="B40" s="174" t="n">
        <v>101</v>
      </c>
      <c r="C40" s="174" t="n">
        <v>103</v>
      </c>
      <c r="D40" s="175" t="inlineStr">
        <is>
          <t>Compressed D22000030 ISP REPORT - REDACTED (GRAPHIC) Compressed 2.pdf</t>
        </is>
      </c>
      <c r="E40" s="175" t="inlineStr">
        <is>
          <t>D22000030_Reports/0035_11-19_CRIME_SCENE</t>
        </is>
      </c>
      <c r="F40" s="178" t="inlineStr">
        <is>
          <t>[attach split PDF here]  pages 101–103 of packet</t>
        </is>
      </c>
      <c r="G40" s="177" t="inlineStr">
        <is>
          <t>11-19 CRIME SCENE</t>
        </is>
      </c>
      <c r="H40" s="177" t="inlineStr">
        <is>
          <t>Talbott, Jeffory R</t>
        </is>
      </c>
      <c r="I40" s="174" t="inlineStr">
        <is>
          <t>2022-12-06</t>
        </is>
      </c>
      <c r="J40" s="135" t="inlineStr">
        <is>
          <t>CRIME SCENE / GRAPHIC</t>
        </is>
      </c>
      <c r="K40" s="141" t="inlineStr">
        <is>
          <t>HIGH</t>
        </is>
      </c>
      <c r="L40" s="177" t="inlineStr">
        <is>
          <t>Scene 11/19. GRAPHIC.</t>
        </is>
      </c>
    </row>
    <row r="41" ht="36" customHeight="1" s="126">
      <c r="A41" s="135" t="inlineStr">
        <is>
          <t>0036</t>
        </is>
      </c>
      <c r="B41" s="174" t="n">
        <v>104</v>
      </c>
      <c r="C41" s="174" t="n">
        <v>105</v>
      </c>
      <c r="D41" s="175" t="inlineStr">
        <is>
          <t>Compressed D22000030 ISP REPORT - REDACTED (GRAPHIC) Compressed 2.pdf</t>
        </is>
      </c>
      <c r="E41" s="175" t="inlineStr">
        <is>
          <t>D22000030_Reports/0036_11-23_CRIME_SCENE</t>
        </is>
      </c>
      <c r="F41" s="178" t="inlineStr">
        <is>
          <t>[attach split PDF here]  pages 104–105 of packet</t>
        </is>
      </c>
      <c r="G41" s="177" t="inlineStr">
        <is>
          <t>11-23 CRIME SCENE</t>
        </is>
      </c>
      <c r="H41" s="177" t="inlineStr">
        <is>
          <t>Talbott, Jeffory R</t>
        </is>
      </c>
      <c r="I41" s="174" t="inlineStr">
        <is>
          <t>2022-12-06</t>
        </is>
      </c>
      <c r="J41" s="135" t="inlineStr">
        <is>
          <t>CRIME SCENE / GRAPHIC</t>
        </is>
      </c>
      <c r="K41" s="141" t="inlineStr">
        <is>
          <t>HIGH</t>
        </is>
      </c>
      <c r="L41" s="177" t="inlineStr">
        <is>
          <t>Scene 11/23. GRAPHIC.</t>
        </is>
      </c>
    </row>
    <row r="42" ht="36" customHeight="1" s="126">
      <c r="A42" s="136" t="inlineStr">
        <is>
          <t>0037</t>
        </is>
      </c>
      <c r="B42" s="137" t="n">
        <v>106</v>
      </c>
      <c r="C42" s="137" t="n">
        <v>111</v>
      </c>
      <c r="D42" s="138" t="inlineStr">
        <is>
          <t>Compressed D22000030 ISP REPORT - REDACTED (GRAPHIC) Compressed 2.pdf</t>
        </is>
      </c>
      <c r="E42" s="138" t="inlineStr">
        <is>
          <t>D22000030_Reports/0037_2ND_INT</t>
        </is>
      </c>
      <c r="F42" s="139" t="inlineStr">
        <is>
          <t>[attach split PDF here]  pages 106–111 of packet</t>
        </is>
      </c>
      <c r="G42" s="140" t="inlineStr">
        <is>
          <t>2ND INT</t>
        </is>
      </c>
      <c r="H42" s="140" t="inlineStr">
        <is>
          <t>Catlin, Jack + Hopkins, Tim</t>
        </is>
      </c>
      <c r="I42" s="137" t="inlineStr">
        <is>
          <t>2022-12-06</t>
        </is>
      </c>
      <c r="J42" s="136" t="inlineStr">
        <is>
          <t>INTERVIEW</t>
        </is>
      </c>
      <c r="K42" s="141" t="inlineStr">
        <is>
          <t>HIGH</t>
        </is>
      </c>
      <c r="L42" s="140" t="inlineStr">
        <is>
          <t>Second interview; internet rumors accusing interviewee.</t>
        </is>
      </c>
    </row>
    <row r="43" ht="36" customHeight="1" s="126">
      <c r="A43" s="135" t="inlineStr">
        <is>
          <t>0038</t>
        </is>
      </c>
      <c r="B43" s="174" t="n">
        <v>112</v>
      </c>
      <c r="C43" s="174" t="n">
        <v>113</v>
      </c>
      <c r="D43" s="175" t="inlineStr">
        <is>
          <t>Compressed D22000030 ISP REPORT - REDACTED (GRAPHIC) Compressed 2.pdf</t>
        </is>
      </c>
      <c r="E43" s="175" t="inlineStr">
        <is>
          <t>D22000030_Reports/0038_11-25_CRIME_SCENE</t>
        </is>
      </c>
      <c r="F43" s="178" t="inlineStr">
        <is>
          <t>[attach split PDF here]  pages 112–113 of packet</t>
        </is>
      </c>
      <c r="G43" s="177" t="inlineStr">
        <is>
          <t>11-25 CRIME SCENE</t>
        </is>
      </c>
      <c r="H43" s="177" t="inlineStr">
        <is>
          <t>Talbott, Jeffory R</t>
        </is>
      </c>
      <c r="I43" s="174" t="inlineStr">
        <is>
          <t>2022-12-06</t>
        </is>
      </c>
      <c r="J43" s="135" t="inlineStr">
        <is>
          <t>CRIME SCENE / GRAPHIC</t>
        </is>
      </c>
      <c r="K43" s="141" t="inlineStr">
        <is>
          <t>HIGH</t>
        </is>
      </c>
      <c r="L43" s="177" t="inlineStr">
        <is>
          <t>Scene 11/25. GRAPHIC.</t>
        </is>
      </c>
    </row>
    <row r="44" ht="36" customHeight="1" s="126">
      <c r="A44" s="141" t="inlineStr">
        <is>
          <t>0039</t>
        </is>
      </c>
      <c r="B44" s="179" t="n">
        <v>114</v>
      </c>
      <c r="C44" s="179" t="n">
        <v>115</v>
      </c>
      <c r="D44" s="180" t="inlineStr">
        <is>
          <t>Compressed D22000030 ISP REPORT - REDACTED (GRAPHIC) Compressed 2.pdf</t>
        </is>
      </c>
      <c r="E44" s="180" t="inlineStr">
        <is>
          <t>D22000030_Reports/0039_SEARCH_PRESUMPTIVE_Payne_authored</t>
        </is>
      </c>
      <c r="F44" s="181" t="inlineStr">
        <is>
          <t>[attach split PDF here]  pages 114–115 of packet</t>
        </is>
      </c>
      <c r="G44" s="182" t="inlineStr">
        <is>
          <t>SEARCH / PRESUMPTIVE (Payne authored)</t>
        </is>
      </c>
      <c r="H44" s="182" t="inlineStr">
        <is>
          <t>Talbott (report) / Payne (SW)</t>
        </is>
      </c>
      <c r="I44" s="179" t="inlineStr">
        <is>
          <t>2022-12-06</t>
        </is>
      </c>
      <c r="J44" s="141" t="inlineStr">
        <is>
          <t>KOHBERGER / WARRANT / SEARCH</t>
        </is>
      </c>
      <c r="K44" s="141" t="inlineStr">
        <is>
          <t>HIGH</t>
        </is>
      </c>
      <c r="L44" s="182" t="inlineStr">
        <is>
          <t>11/15 Payne authored presumptive SW — early MPD warrant work inside ISP file.</t>
        </is>
      </c>
    </row>
    <row r="45" ht="36" customHeight="1" s="126">
      <c r="A45" s="141" t="inlineStr">
        <is>
          <t>0040</t>
        </is>
      </c>
      <c r="B45" s="179" t="n">
        <v>116</v>
      </c>
      <c r="C45" s="179" t="n">
        <v>119</v>
      </c>
      <c r="D45" s="180" t="inlineStr">
        <is>
          <t>Compressed D22000030 ISP REPORT - REDACTED (GRAPHIC) Compressed 2.pdf</t>
        </is>
      </c>
      <c r="E45" s="180" t="inlineStr">
        <is>
          <t>D22000030_Reports/0040_SEARCH_post-process_video</t>
        </is>
      </c>
      <c r="F45" s="181" t="inlineStr">
        <is>
          <t>[attach split PDF here]  pages 116–119 of packet</t>
        </is>
      </c>
      <c r="G45" s="182" t="inlineStr">
        <is>
          <t>SEARCH + post-process video</t>
        </is>
      </c>
      <c r="H45" s="182" t="inlineStr">
        <is>
          <t>Talbott / Payne</t>
        </is>
      </c>
      <c r="I45" s="179" t="inlineStr">
        <is>
          <t>2022-12-06</t>
        </is>
      </c>
      <c r="J45" s="141" t="inlineStr">
        <is>
          <t>KOHBERGER / WARRANT / SEARCH</t>
        </is>
      </c>
      <c r="K45" s="141" t="inlineStr">
        <is>
          <t>HIGH</t>
        </is>
      </c>
      <c r="L45" s="182" t="inlineStr">
        <is>
          <t>11/23 Payne authored SW; 2:48 p.m. post-evidence-processed video.</t>
        </is>
      </c>
    </row>
    <row r="46" ht="36" customHeight="1" s="126">
      <c r="A46" s="164" t="inlineStr">
        <is>
          <t>0041</t>
        </is>
      </c>
      <c r="B46" s="165" t="n">
        <v>120</v>
      </c>
      <c r="C46" s="165" t="n">
        <v>121</v>
      </c>
      <c r="D46" s="166" t="inlineStr">
        <is>
          <t>Compressed D22000030 ISP REPORT - REDACTED (GRAPHIC) Compressed 2.pdf</t>
        </is>
      </c>
      <c r="E46" s="166" t="inlineStr">
        <is>
          <t>D22000030_Reports/0041_PHOTOVIDEO_ENTRY</t>
        </is>
      </c>
      <c r="F46" s="167" t="inlineStr">
        <is>
          <t>[attach split PDF here]  pages 120–121 of packet</t>
        </is>
      </c>
      <c r="G46" s="168" t="inlineStr">
        <is>
          <t>PHOTO/VIDEO ENTRY</t>
        </is>
      </c>
      <c r="H46" s="168" t="n"/>
      <c r="I46" s="165" t="inlineStr">
        <is>
          <t>2022-12-06</t>
        </is>
      </c>
      <c r="J46" s="164" t="inlineStr">
        <is>
          <t>EVIDENCE / DNA / PHOTOS / VIDEO</t>
        </is>
      </c>
      <c r="K46" s="141" t="inlineStr">
        <is>
          <t>HIGH</t>
        </is>
      </c>
      <c r="L46" s="168" t="inlineStr">
        <is>
          <t>Photo/video logged to victims.</t>
        </is>
      </c>
    </row>
    <row r="47" ht="36" customHeight="1" s="126">
      <c r="A47" s="136" t="inlineStr">
        <is>
          <t>0042</t>
        </is>
      </c>
      <c r="B47" s="137" t="n">
        <v>122</v>
      </c>
      <c r="C47" s="137" t="n">
        <v>122</v>
      </c>
      <c r="D47" s="138" t="inlineStr">
        <is>
          <t>Compressed D22000030 ISP REPORT - REDACTED (GRAPHIC) Compressed 2.pdf</t>
        </is>
      </c>
      <c r="E47" s="138" t="inlineStr">
        <is>
          <t>D22000030_Reports/0042_INTERVIEW_LT_BOONE</t>
        </is>
      </c>
      <c r="F47" s="139" t="inlineStr">
        <is>
          <t>[attach split PDF here]  pages 122–122 of packet</t>
        </is>
      </c>
      <c r="G47" s="140" t="inlineStr">
        <is>
          <t>INTERVIEW / LT BOONE</t>
        </is>
      </c>
      <c r="H47" s="140" t="inlineStr">
        <is>
          <t>Boone, Robert</t>
        </is>
      </c>
      <c r="I47" s="137" t="inlineStr">
        <is>
          <t>2022-12-07</t>
        </is>
      </c>
      <c r="J47" s="136" t="inlineStr">
        <is>
          <t>INTERVIEW</t>
        </is>
      </c>
      <c r="K47" s="152" t="inlineStr">
        <is>
          <t>MEDIUM</t>
        </is>
      </c>
      <c r="L47" s="140" t="inlineStr">
        <is>
          <t>12/01 ~11:25 AM.</t>
        </is>
      </c>
    </row>
    <row r="48" ht="36" customHeight="1" s="126">
      <c r="A48" s="136" t="inlineStr">
        <is>
          <t>0043</t>
        </is>
      </c>
      <c r="B48" s="137" t="n">
        <v>123</v>
      </c>
      <c r="C48" s="137" t="n">
        <v>124</v>
      </c>
      <c r="D48" s="138" t="inlineStr">
        <is>
          <t>Compressed D22000030 ISP REPORT - REDACTED (GRAPHIC) Compressed 2.pdf</t>
        </is>
      </c>
      <c r="E48" s="138" t="inlineStr">
        <is>
          <t>D22000030_Reports/0043_INTERVIEW</t>
        </is>
      </c>
      <c r="F48" s="139" t="inlineStr">
        <is>
          <t>[attach split PDF here]  pages 123–124 of packet</t>
        </is>
      </c>
      <c r="G48" s="140" t="inlineStr">
        <is>
          <t>INTERVIEW</t>
        </is>
      </c>
      <c r="H48" s="140" t="inlineStr">
        <is>
          <t>Hopkins, Timothy + Barrett, Tyler</t>
        </is>
      </c>
      <c r="I48" s="137" t="inlineStr">
        <is>
          <t>2022-12-06</t>
        </is>
      </c>
      <c r="J48" s="136" t="inlineStr">
        <is>
          <t>INTERVIEW</t>
        </is>
      </c>
      <c r="K48" s="152" t="inlineStr">
        <is>
          <t>MEDIUM</t>
        </is>
      </c>
      <c r="L48" s="140" t="n"/>
    </row>
    <row r="49" ht="36" customHeight="1" s="126">
      <c r="A49" s="153" t="inlineStr">
        <is>
          <t>0044</t>
        </is>
      </c>
      <c r="B49" s="154" t="n">
        <v>125</v>
      </c>
      <c r="C49" s="154" t="n">
        <v>131</v>
      </c>
      <c r="D49" s="155" t="inlineStr">
        <is>
          <t>Compressed D22000030 ISP REPORT - REDACTED (GRAPHIC) Compressed 2.pdf</t>
        </is>
      </c>
      <c r="E49" s="155" t="inlineStr">
        <is>
          <t>D22000030_Reports/0044_TIP_INTRVWS</t>
        </is>
      </c>
      <c r="F49" s="156" t="inlineStr">
        <is>
          <t>[attach split PDF here]  pages 125–131 of packet</t>
        </is>
      </c>
      <c r="G49" s="157" t="inlineStr">
        <is>
          <t>TIP INTRVWS/</t>
        </is>
      </c>
      <c r="H49" s="157" t="inlineStr">
        <is>
          <t>Hopkins, Timothy</t>
        </is>
      </c>
      <c r="I49" s="154" t="inlineStr">
        <is>
          <t>2022-11-26</t>
        </is>
      </c>
      <c r="J49" s="153" t="inlineStr">
        <is>
          <t>TIPS / CANVASS</t>
        </is>
      </c>
      <c r="K49" s="152" t="inlineStr">
        <is>
          <t>MEDIUM</t>
        </is>
      </c>
      <c r="L49" s="157" t="inlineStr">
        <is>
          <t>11/21 multi-detective tip interviews; hazing allegations mentioned.</t>
        </is>
      </c>
    </row>
    <row r="50" ht="36" customHeight="1" s="126">
      <c r="A50" s="136" t="inlineStr">
        <is>
          <t>0045</t>
        </is>
      </c>
      <c r="B50" s="137" t="n">
        <v>132</v>
      </c>
      <c r="C50" s="137" t="n">
        <v>132</v>
      </c>
      <c r="D50" s="138" t="inlineStr">
        <is>
          <t>Compressed D22000030 ISP REPORT - REDACTED (GRAPHIC) Compressed 2.pdf</t>
        </is>
      </c>
      <c r="E50" s="138" t="inlineStr">
        <is>
          <t>D22000030_Reports/0045_INTERVIEW</t>
        </is>
      </c>
      <c r="F50" s="139" t="inlineStr">
        <is>
          <t>[attach split PDF here]  pages 132–132 of packet</t>
        </is>
      </c>
      <c r="G50" s="140" t="inlineStr">
        <is>
          <t>INTERVIEW</t>
        </is>
      </c>
      <c r="H50" s="140" t="inlineStr">
        <is>
          <t>Barrett, Tyler V</t>
        </is>
      </c>
      <c r="I50" s="137" t="inlineStr">
        <is>
          <t>2022-12-08</t>
        </is>
      </c>
      <c r="J50" s="136" t="inlineStr">
        <is>
          <t>INTERVIEW</t>
        </is>
      </c>
      <c r="K50" s="152" t="inlineStr">
        <is>
          <t>MEDIUM</t>
        </is>
      </c>
      <c r="L50" s="140" t="n"/>
    </row>
    <row r="51" ht="36" customHeight="1" s="126">
      <c r="A51" s="142" t="inlineStr">
        <is>
          <t>0046</t>
        </is>
      </c>
      <c r="B51" s="143" t="n">
        <v>133</v>
      </c>
      <c r="C51" s="143" t="n">
        <v>135</v>
      </c>
      <c r="D51" s="144" t="inlineStr">
        <is>
          <t>Compressed D22000030 ISP REPORT - REDACTED (GRAPHIC) Compressed 2.pdf</t>
        </is>
      </c>
      <c r="E51" s="144" t="inlineStr">
        <is>
          <t>D22000030_Reports/0046_INTERVIEWS_keyless_entry</t>
        </is>
      </c>
      <c r="F51" s="145" t="inlineStr">
        <is>
          <t>0046_INTERVIEWS_keyless_entry_p133-135.pdf</t>
        </is>
      </c>
      <c r="G51" s="146" t="inlineStr">
        <is>
          <t>INTERVIEWS (keyless entry)</t>
        </is>
      </c>
      <c r="H51" s="146" t="inlineStr">
        <is>
          <t>Roberts, Gideon</t>
        </is>
      </c>
      <c r="I51" s="143" t="inlineStr">
        <is>
          <t>2022-12-08</t>
        </is>
      </c>
      <c r="J51" s="142" t="inlineStr">
        <is>
          <t>SURVIVING ROOMMATE / HOUSE TIMELINE</t>
        </is>
      </c>
      <c r="K51" s="135" t="inlineStr">
        <is>
          <t>READ FIRST</t>
        </is>
      </c>
      <c r="L51" s="146" t="inlineStr">
        <is>
          <t>Front-door digital numerical keyless entry described.</t>
        </is>
      </c>
    </row>
    <row r="52" ht="36" customHeight="1" s="126">
      <c r="A52" s="164" t="inlineStr">
        <is>
          <t>0047</t>
        </is>
      </c>
      <c r="B52" s="165" t="n">
        <v>136</v>
      </c>
      <c r="C52" s="165" t="n">
        <v>136</v>
      </c>
      <c r="D52" s="166" t="inlineStr">
        <is>
          <t>Compressed D22000030 ISP REPORT - REDACTED (GRAPHIC) Compressed 2.pdf</t>
        </is>
      </c>
      <c r="E52" s="166" t="inlineStr">
        <is>
          <t>D22000030_Reports/0047_VIDEO_COLLECTION</t>
        </is>
      </c>
      <c r="F52" s="167" t="inlineStr">
        <is>
          <t>[attach split PDF here]  pages 136–136 of packet</t>
        </is>
      </c>
      <c r="G52" s="168" t="inlineStr">
        <is>
          <t>VIDEO COLLECTION</t>
        </is>
      </c>
      <c r="H52" s="168" t="inlineStr">
        <is>
          <t>Brown, Derek</t>
        </is>
      </c>
      <c r="I52" s="165" t="inlineStr">
        <is>
          <t>2022-12-08</t>
        </is>
      </c>
      <c r="J52" s="164" t="inlineStr">
        <is>
          <t>EVIDENCE / DNA / PHOTOS / VIDEO</t>
        </is>
      </c>
      <c r="K52" s="141" t="inlineStr">
        <is>
          <t>HIGH</t>
        </is>
      </c>
      <c r="L52" s="168" t="inlineStr">
        <is>
          <t>11/27–11/28 video collection with Hopkins.</t>
        </is>
      </c>
    </row>
    <row r="53" ht="36" customHeight="1" s="126">
      <c r="A53" s="164" t="inlineStr">
        <is>
          <t>0048</t>
        </is>
      </c>
      <c r="B53" s="165" t="n">
        <v>137</v>
      </c>
      <c r="C53" s="165" t="n">
        <v>138</v>
      </c>
      <c r="D53" s="166" t="inlineStr">
        <is>
          <t>Compressed D22000030 ISP REPORT - REDACTED (GRAPHIC) Compressed 2.pdf</t>
        </is>
      </c>
      <c r="E53" s="166" t="inlineStr">
        <is>
          <t>D22000030_Reports/0048_EVIDENCE</t>
        </is>
      </c>
      <c r="F53" s="167" t="inlineStr">
        <is>
          <t>[attach split PDF here]  pages 137–138 of packet</t>
        </is>
      </c>
      <c r="G53" s="168" t="inlineStr">
        <is>
          <t>EVIDENCE</t>
        </is>
      </c>
      <c r="H53" s="168" t="inlineStr">
        <is>
          <t>Weinstein, Andrew</t>
        </is>
      </c>
      <c r="I53" s="165" t="inlineStr">
        <is>
          <t>2022-12-08</t>
        </is>
      </c>
      <c r="J53" s="164" t="inlineStr">
        <is>
          <t>EVIDENCE / DNA / PHOTOS / VIDEO</t>
        </is>
      </c>
      <c r="K53" s="141" t="inlineStr">
        <is>
          <t>HIGH</t>
        </is>
      </c>
      <c r="L53" s="168" t="inlineStr">
        <is>
          <t>2:00 PM evidence handling.</t>
        </is>
      </c>
    </row>
    <row r="54" ht="36" customHeight="1" s="126">
      <c r="A54" s="153" t="inlineStr">
        <is>
          <t>0049</t>
        </is>
      </c>
      <c r="B54" s="154" t="n">
        <v>139</v>
      </c>
      <c r="C54" s="154" t="n">
        <v>142</v>
      </c>
      <c r="D54" s="155" t="inlineStr">
        <is>
          <t>Compressed D22000030 ISP REPORT - REDACTED (GRAPHIC) Compressed 2.pdf</t>
        </is>
      </c>
      <c r="E54" s="155" t="inlineStr">
        <is>
          <t>D22000030_Reports/0049_TIP_INTERVIEWS_11-17</t>
        </is>
      </c>
      <c r="F54" s="156" t="inlineStr">
        <is>
          <t>[attach split PDF here]  pages 139–142 of packet</t>
        </is>
      </c>
      <c r="G54" s="157" t="inlineStr">
        <is>
          <t>TIP INTERVIEWS 11-17</t>
        </is>
      </c>
      <c r="H54" s="157" t="inlineStr">
        <is>
          <t>Hodl, Andy</t>
        </is>
      </c>
      <c r="I54" s="154" t="inlineStr">
        <is>
          <t>2022-11-17</t>
        </is>
      </c>
      <c r="J54" s="153" t="inlineStr">
        <is>
          <t>TIPS / CANVASS</t>
        </is>
      </c>
      <c r="K54" s="152" t="inlineStr">
        <is>
          <t>MEDIUM</t>
        </is>
      </c>
      <c r="L54" s="157" t="inlineStr">
        <is>
          <t>Numerous 11/17 interviews; 3-year-ago employee mention.</t>
        </is>
      </c>
    </row>
    <row r="55" ht="36" customHeight="1" s="126">
      <c r="A55" s="153" t="inlineStr">
        <is>
          <t>0050</t>
        </is>
      </c>
      <c r="B55" s="154" t="n">
        <v>143</v>
      </c>
      <c r="C55" s="154" t="n">
        <v>147</v>
      </c>
      <c r="D55" s="155" t="inlineStr">
        <is>
          <t>Compressed D22000030 ISP REPORT - REDACTED (GRAPHIC) Compressed 2.pdf</t>
        </is>
      </c>
      <c r="E55" s="155" t="inlineStr">
        <is>
          <t>D22000030_Reports/0050_TIP_391_INTERVIEWS</t>
        </is>
      </c>
      <c r="F55" s="156" t="inlineStr">
        <is>
          <t>[attach split PDF here]  pages 143–147 of packet</t>
        </is>
      </c>
      <c r="G55" s="157" t="inlineStr">
        <is>
          <t>TIP 391 INTERVIEWS</t>
        </is>
      </c>
      <c r="H55" s="157" t="inlineStr">
        <is>
          <t>Hodl, Andy</t>
        </is>
      </c>
      <c r="I55" s="154" t="inlineStr">
        <is>
          <t>2022-11-20</t>
        </is>
      </c>
      <c r="J55" s="153" t="inlineStr">
        <is>
          <t>TIPS / CANVASS</t>
        </is>
      </c>
      <c r="K55" s="141" t="inlineStr">
        <is>
          <t>HIGH</t>
        </is>
      </c>
      <c r="L55" s="157" t="inlineStr">
        <is>
          <t>Tip 391; person went up stairs and out of house; said sober.</t>
        </is>
      </c>
    </row>
    <row r="56" ht="36" customHeight="1" s="126">
      <c r="A56" s="153" t="inlineStr">
        <is>
          <t>0051</t>
        </is>
      </c>
      <c r="B56" s="154" t="n">
        <v>148</v>
      </c>
      <c r="C56" s="154" t="n">
        <v>148</v>
      </c>
      <c r="D56" s="155" t="inlineStr">
        <is>
          <t>Compressed D22000030 ISP REPORT - REDACTED (GRAPHIC) Compressed 2.pdf</t>
        </is>
      </c>
      <c r="E56" s="155" t="inlineStr">
        <is>
          <t>D22000030_Reports/0051_AREA_CANVAS_REPORT</t>
        </is>
      </c>
      <c r="F56" s="156" t="inlineStr">
        <is>
          <t>[attach split PDF here]  pages 148–148 of packet</t>
        </is>
      </c>
      <c r="G56" s="157" t="inlineStr">
        <is>
          <t>AREA CANVAS REPORT</t>
        </is>
      </c>
      <c r="H56" s="157" t="n"/>
      <c r="I56" s="154" t="inlineStr">
        <is>
          <t>2022-11-16</t>
        </is>
      </c>
      <c r="J56" s="153" t="inlineStr">
        <is>
          <t>TIPS / CANVASS</t>
        </is>
      </c>
      <c r="K56" s="152" t="inlineStr">
        <is>
          <t>MEDIUM</t>
        </is>
      </c>
      <c r="L56" s="157" t="n"/>
    </row>
    <row r="57" ht="36" customHeight="1" s="126">
      <c r="A57" s="183" t="inlineStr">
        <is>
          <t>0052</t>
        </is>
      </c>
      <c r="B57" s="184" t="n">
        <v>149</v>
      </c>
      <c r="C57" s="184" t="n">
        <v>153</v>
      </c>
      <c r="D57" s="185" t="inlineStr">
        <is>
          <t>Compressed D22000030 ISP REPORT - REDACTED (GRAPHIC) Compressed 2.pdf</t>
        </is>
      </c>
      <c r="E57" s="185" t="inlineStr">
        <is>
          <t>D22000030_Reports/0052_PHONE_INV_SUMMARIES</t>
        </is>
      </c>
      <c r="F57" s="186" t="inlineStr">
        <is>
          <t>[attach split PDF here]  pages 149–153 of packet</t>
        </is>
      </c>
      <c r="G57" s="187" t="inlineStr">
        <is>
          <t>PHONE INV SUMMARIES</t>
        </is>
      </c>
      <c r="H57" s="187" t="inlineStr">
        <is>
          <t>Walker, Brady</t>
        </is>
      </c>
      <c r="I57" s="184" t="inlineStr">
        <is>
          <t>2022-11-16</t>
        </is>
      </c>
      <c r="J57" s="183" t="inlineStr">
        <is>
          <t>PHONE / DIGITAL</t>
        </is>
      </c>
      <c r="K57" s="141" t="inlineStr">
        <is>
          <t>HIGH</t>
        </is>
      </c>
      <c r="L57" s="187" t="inlineStr">
        <is>
          <t>Phone interview summaries; acquaintance list.</t>
        </is>
      </c>
    </row>
    <row r="58" ht="36" customHeight="1" s="126">
      <c r="A58" s="183" t="inlineStr">
        <is>
          <t>0053</t>
        </is>
      </c>
      <c r="B58" s="184" t="n">
        <v>154</v>
      </c>
      <c r="C58" s="184" t="n">
        <v>157</v>
      </c>
      <c r="D58" s="185" t="inlineStr">
        <is>
          <t>Compressed D22000030 ISP REPORT - REDACTED (GRAPHIC) Compressed 2.pdf</t>
        </is>
      </c>
      <c r="E58" s="185" t="inlineStr">
        <is>
          <t>D22000030_Reports/0053_PHONE_INV</t>
        </is>
      </c>
      <c r="F58" s="186" t="inlineStr">
        <is>
          <t>[attach split PDF here]  pages 154–157 of packet</t>
        </is>
      </c>
      <c r="G58" s="187" t="inlineStr">
        <is>
          <t>PHONE INV</t>
        </is>
      </c>
      <c r="H58" s="187" t="inlineStr">
        <is>
          <t>Walker, Brady</t>
        </is>
      </c>
      <c r="I58" s="184" t="inlineStr">
        <is>
          <t>2022-11-18</t>
        </is>
      </c>
      <c r="J58" s="183" t="inlineStr">
        <is>
          <t>PHONE / DIGITAL</t>
        </is>
      </c>
      <c r="K58" s="141" t="inlineStr">
        <is>
          <t>HIGH</t>
        </is>
      </c>
      <c r="L58" s="187" t="inlineStr">
        <is>
          <t>18:06 hours phone investigation.</t>
        </is>
      </c>
    </row>
    <row r="59" ht="36" customHeight="1" s="126">
      <c r="A59" s="136" t="inlineStr">
        <is>
          <t>0054</t>
        </is>
      </c>
      <c r="B59" s="137" t="n">
        <v>158</v>
      </c>
      <c r="C59" s="137" t="n">
        <v>160</v>
      </c>
      <c r="D59" s="138" t="inlineStr">
        <is>
          <t>Compressed D22000030 ISP REPORT - REDACTED (GRAPHIC) Compressed 2.pdf</t>
        </is>
      </c>
      <c r="E59" s="138" t="inlineStr">
        <is>
          <t>D22000030_Reports/0054_INV</t>
        </is>
      </c>
      <c r="F59" s="139" t="inlineStr">
        <is>
          <t>[attach split PDF here]  pages 158–160 of packet</t>
        </is>
      </c>
      <c r="G59" s="140" t="inlineStr">
        <is>
          <t>INV</t>
        </is>
      </c>
      <c r="H59" s="140" t="inlineStr">
        <is>
          <t>Walker, Brady</t>
        </is>
      </c>
      <c r="I59" s="137" t="inlineStr">
        <is>
          <t>2022-11-17</t>
        </is>
      </c>
      <c r="J59" s="136" t="inlineStr">
        <is>
          <t>INTERVIEW</t>
        </is>
      </c>
      <c r="K59" s="152" t="inlineStr">
        <is>
          <t>MEDIUM</t>
        </is>
      </c>
      <c r="L59" s="140" t="inlineStr">
        <is>
          <t>Prior roommate finished college spring 2022.</t>
        </is>
      </c>
    </row>
    <row r="60" ht="36" customHeight="1" s="126">
      <c r="A60" s="136" t="inlineStr">
        <is>
          <t>0055</t>
        </is>
      </c>
      <c r="B60" s="137" t="n">
        <v>161</v>
      </c>
      <c r="C60" s="137" t="n">
        <v>162</v>
      </c>
      <c r="D60" s="138" t="inlineStr">
        <is>
          <t>Compressed D22000030 ISP REPORT - REDACTED (GRAPHIC) Compressed 2.pdf</t>
        </is>
      </c>
      <c r="E60" s="138" t="inlineStr">
        <is>
          <t>D22000030_Reports/0055_INTERVIEW</t>
        </is>
      </c>
      <c r="F60" s="139" t="inlineStr">
        <is>
          <t>[attach split PDF here]  pages 161–162 of packet</t>
        </is>
      </c>
      <c r="G60" s="140" t="inlineStr">
        <is>
          <t>INTERVIEW</t>
        </is>
      </c>
      <c r="H60" s="140" t="inlineStr">
        <is>
          <t>Talbott, Jeffory R</t>
        </is>
      </c>
      <c r="I60" s="137" t="inlineStr">
        <is>
          <t>2022-11-13</t>
        </is>
      </c>
      <c r="J60" s="136" t="inlineStr">
        <is>
          <t>INTERVIEW</t>
        </is>
      </c>
      <c r="K60" s="152" t="inlineStr">
        <is>
          <t>MEDIUM</t>
        </is>
      </c>
      <c r="L60" s="140" t="inlineStr">
        <is>
          <t>Header reuses 11/13 12:22 call-out time.</t>
        </is>
      </c>
    </row>
    <row r="61" ht="36" customHeight="1" s="126">
      <c r="A61" s="164" t="inlineStr">
        <is>
          <t>0056</t>
        </is>
      </c>
      <c r="B61" s="165" t="n">
        <v>163</v>
      </c>
      <c r="C61" s="165" t="n">
        <v>163</v>
      </c>
      <c r="D61" s="166" t="inlineStr">
        <is>
          <t>Compressed D22000030 ISP REPORT - REDACTED (GRAPHIC) Compressed 2.pdf</t>
        </is>
      </c>
      <c r="E61" s="166" t="inlineStr">
        <is>
          <t>D22000030_Reports/0056_EVD_TRANSPORT</t>
        </is>
      </c>
      <c r="F61" s="167" t="inlineStr">
        <is>
          <t>[attach split PDF here]  pages 163–163 of packet</t>
        </is>
      </c>
      <c r="G61" s="168" t="inlineStr">
        <is>
          <t>EVD TRANSPORT</t>
        </is>
      </c>
      <c r="H61" s="168" t="inlineStr">
        <is>
          <t>Willerford (Cpl.) / Newland listed nearby</t>
        </is>
      </c>
      <c r="I61" s="165" t="inlineStr">
        <is>
          <t>2022-12-12</t>
        </is>
      </c>
      <c r="J61" s="164" t="inlineStr">
        <is>
          <t>EVIDENCE / DNA / PHOTOS / VIDEO</t>
        </is>
      </c>
      <c r="K61" s="152" t="inlineStr">
        <is>
          <t>MEDIUM</t>
        </is>
      </c>
      <c r="L61" s="168" t="inlineStr">
        <is>
          <t>11/16 0836 evidence transport. CAD N22053953.</t>
        </is>
      </c>
    </row>
    <row r="62" ht="36" customHeight="1" s="126">
      <c r="A62" s="136" t="inlineStr">
        <is>
          <t>0057</t>
        </is>
      </c>
      <c r="B62" s="137" t="n">
        <v>164</v>
      </c>
      <c r="C62" s="137" t="n">
        <v>165</v>
      </c>
      <c r="D62" s="138" t="inlineStr">
        <is>
          <t>Compressed D22000030 ISP REPORT - REDACTED (GRAPHIC) Compressed 2.pdf</t>
        </is>
      </c>
      <c r="E62" s="138" t="inlineStr">
        <is>
          <t>D22000030_Reports/0057_INTERVIEW</t>
        </is>
      </c>
      <c r="F62" s="139" t="inlineStr">
        <is>
          <t>[attach split PDF here]  pages 164–165 of packet</t>
        </is>
      </c>
      <c r="G62" s="140" t="inlineStr">
        <is>
          <t>INTERVIEW</t>
        </is>
      </c>
      <c r="H62" s="140" t="inlineStr">
        <is>
          <t>Newland, Brandon</t>
        </is>
      </c>
      <c r="I62" s="137" t="inlineStr">
        <is>
          <t>2022-12-12</t>
        </is>
      </c>
      <c r="J62" s="136" t="inlineStr">
        <is>
          <t>INTERVIEW</t>
        </is>
      </c>
      <c r="K62" s="152" t="inlineStr">
        <is>
          <t>MEDIUM</t>
        </is>
      </c>
      <c r="L62" s="140" t="inlineStr">
        <is>
          <t>12/05 interview.</t>
        </is>
      </c>
    </row>
    <row r="63" ht="36" customHeight="1" s="126">
      <c r="A63" s="153" t="inlineStr">
        <is>
          <t>0058</t>
        </is>
      </c>
      <c r="B63" s="154" t="n">
        <v>166</v>
      </c>
      <c r="C63" s="154" t="n">
        <v>170</v>
      </c>
      <c r="D63" s="155" t="inlineStr">
        <is>
          <t>Compressed D22000030 ISP REPORT - REDACTED (GRAPHIC) Compressed 2.pdf</t>
        </is>
      </c>
      <c r="E63" s="155" t="inlineStr">
        <is>
          <t>D22000030_Reports/0058_TIP_INTERVIEWS</t>
        </is>
      </c>
      <c r="F63" s="156" t="inlineStr">
        <is>
          <t>[attach split PDF here]  pages 166–170 of packet</t>
        </is>
      </c>
      <c r="G63" s="157" t="inlineStr">
        <is>
          <t>TIP INTERVIEWS</t>
        </is>
      </c>
      <c r="H63" s="157" t="inlineStr">
        <is>
          <t>Brown, Derek</t>
        </is>
      </c>
      <c r="I63" s="154" t="inlineStr">
        <is>
          <t>2022-12-13</t>
        </is>
      </c>
      <c r="J63" s="153" t="inlineStr">
        <is>
          <t>TIPS / CANVASS</t>
        </is>
      </c>
      <c r="K63" s="152" t="inlineStr">
        <is>
          <t>MEDIUM</t>
        </is>
      </c>
      <c r="L63" s="157" t="inlineStr">
        <is>
          <t>11/27–12/05 tip interviews.</t>
        </is>
      </c>
    </row>
    <row r="64" ht="36" customHeight="1" s="126">
      <c r="A64" s="136" t="inlineStr">
        <is>
          <t>0059</t>
        </is>
      </c>
      <c r="B64" s="137" t="n">
        <v>171</v>
      </c>
      <c r="C64" s="137" t="n">
        <v>173</v>
      </c>
      <c r="D64" s="138" t="inlineStr">
        <is>
          <t>Compressed D22000030 ISP REPORT - REDACTED (GRAPHIC) Compressed 2.pdf</t>
        </is>
      </c>
      <c r="E64" s="138" t="inlineStr">
        <is>
          <t>D22000030_Reports/0059_INTERVIEW</t>
        </is>
      </c>
      <c r="F64" s="139" t="inlineStr">
        <is>
          <t>[attach split PDF here]  pages 171–173 of packet</t>
        </is>
      </c>
      <c r="G64" s="140" t="inlineStr">
        <is>
          <t>INTERVIEW</t>
        </is>
      </c>
      <c r="H64" s="140" t="n"/>
      <c r="I64" s="137" t="inlineStr">
        <is>
          <t>2022-12-13</t>
        </is>
      </c>
      <c r="J64" s="136" t="inlineStr">
        <is>
          <t>INTERVIEW</t>
        </is>
      </c>
      <c r="K64" s="152" t="inlineStr">
        <is>
          <t>MEDIUM</t>
        </is>
      </c>
      <c r="L64" s="140" t="inlineStr">
        <is>
          <t>Limited contact with Goncalves outside group.</t>
        </is>
      </c>
    </row>
    <row r="65" ht="36" customHeight="1" s="126">
      <c r="A65" s="136" t="inlineStr">
        <is>
          <t>0060</t>
        </is>
      </c>
      <c r="B65" s="137" t="n">
        <v>174</v>
      </c>
      <c r="C65" s="137" t="n">
        <v>176</v>
      </c>
      <c r="D65" s="138" t="inlineStr">
        <is>
          <t>Compressed D22000030 ISP REPORT - REDACTED (GRAPHIC) Compressed 2.pdf</t>
        </is>
      </c>
      <c r="E65" s="138" t="inlineStr">
        <is>
          <t>D22000030_Reports/0060_INTERVIEW</t>
        </is>
      </c>
      <c r="F65" s="139" t="inlineStr">
        <is>
          <t>[attach split PDF here]  pages 174–176 of packet</t>
        </is>
      </c>
      <c r="G65" s="140" t="inlineStr">
        <is>
          <t>INTERVIEW</t>
        </is>
      </c>
      <c r="H65" s="140" t="n"/>
      <c r="I65" s="137" t="inlineStr">
        <is>
          <t>2022-12-13</t>
        </is>
      </c>
      <c r="J65" s="136" t="inlineStr">
        <is>
          <t>INTERVIEW</t>
        </is>
      </c>
      <c r="K65" s="152" t="inlineStr">
        <is>
          <t>MEDIUM</t>
        </is>
      </c>
      <c r="L65" s="140" t="inlineStr">
        <is>
          <t>Lived Moscow 2021.</t>
        </is>
      </c>
    </row>
    <row r="66" ht="36" customHeight="1" s="126">
      <c r="A66" s="136" t="inlineStr">
        <is>
          <t>0061</t>
        </is>
      </c>
      <c r="B66" s="137" t="n">
        <v>177</v>
      </c>
      <c r="C66" s="137" t="n">
        <v>178</v>
      </c>
      <c r="D66" s="138" t="inlineStr">
        <is>
          <t>Compressed D22000030 ISP REPORT - REDACTED (GRAPHIC) Compressed 2.pdf</t>
        </is>
      </c>
      <c r="E66" s="138" t="inlineStr">
        <is>
          <t>D22000030_Reports/0061_INTERVIEW</t>
        </is>
      </c>
      <c r="F66" s="139" t="inlineStr">
        <is>
          <t>[attach split PDF here]  pages 177–178 of packet</t>
        </is>
      </c>
      <c r="G66" s="140" t="inlineStr">
        <is>
          <t>INTERVIEW</t>
        </is>
      </c>
      <c r="H66" s="140" t="n"/>
      <c r="I66" s="137" t="inlineStr">
        <is>
          <t>2022-12-13</t>
        </is>
      </c>
      <c r="J66" s="136" t="inlineStr">
        <is>
          <t>INTERVIEW</t>
        </is>
      </c>
      <c r="K66" s="152" t="inlineStr">
        <is>
          <t>MEDIUM</t>
        </is>
      </c>
      <c r="L66" s="140" t="inlineStr">
        <is>
          <t>After bar close, walked.</t>
        </is>
      </c>
    </row>
    <row r="67" ht="36" customHeight="1" s="126">
      <c r="A67" s="136" t="inlineStr">
        <is>
          <t>0062</t>
        </is>
      </c>
      <c r="B67" s="137" t="n">
        <v>179</v>
      </c>
      <c r="C67" s="137" t="n">
        <v>181</v>
      </c>
      <c r="D67" s="138" t="inlineStr">
        <is>
          <t>Compressed D22000030 ISP REPORT - REDACTED (GRAPHIC) Compressed 2.pdf</t>
        </is>
      </c>
      <c r="E67" s="138" t="inlineStr">
        <is>
          <t>D22000030_Reports/0062_IV-111922</t>
        </is>
      </c>
      <c r="F67" s="139" t="inlineStr">
        <is>
          <t>[attach split PDF here]  pages 179–181 of packet</t>
        </is>
      </c>
      <c r="G67" s="140" t="inlineStr">
        <is>
          <t>IV-11/19/22</t>
        </is>
      </c>
      <c r="H67" s="140" t="inlineStr">
        <is>
          <t>Walker, Brady</t>
        </is>
      </c>
      <c r="I67" s="137" t="inlineStr">
        <is>
          <t>2022-11-19</t>
        </is>
      </c>
      <c r="J67" s="136" t="inlineStr">
        <is>
          <t>INTERVIEW</t>
        </is>
      </c>
      <c r="K67" s="152" t="inlineStr">
        <is>
          <t>MEDIUM</t>
        </is>
      </c>
      <c r="L67" s="140" t="inlineStr">
        <is>
          <t>11/19 11:19 hours.</t>
        </is>
      </c>
    </row>
    <row r="68" ht="36" customHeight="1" s="126">
      <c r="A68" s="164" t="inlineStr">
        <is>
          <t>0063</t>
        </is>
      </c>
      <c r="B68" s="165" t="n">
        <v>182</v>
      </c>
      <c r="C68" s="165" t="n">
        <v>183</v>
      </c>
      <c r="D68" s="166" t="inlineStr">
        <is>
          <t>Compressed D22000030 ISP REPORT - REDACTED (GRAPHIC) Compressed 2.pdf</t>
        </is>
      </c>
      <c r="E68" s="166" t="inlineStr">
        <is>
          <t>D22000030_Reports/0063_IV-120422</t>
        </is>
      </c>
      <c r="F68" s="167" t="inlineStr">
        <is>
          <t>[attach split PDF here]  pages 182–183 of packet</t>
        </is>
      </c>
      <c r="G68" s="168" t="inlineStr">
        <is>
          <t>IV-12/04/22</t>
        </is>
      </c>
      <c r="H68" s="168" t="inlineStr">
        <is>
          <t>Walker, Brady</t>
        </is>
      </c>
      <c r="I68" s="165" t="inlineStr">
        <is>
          <t>2022-12-04</t>
        </is>
      </c>
      <c r="J68" s="164" t="inlineStr">
        <is>
          <t>EVIDENCE / DNA / PHOTOS / VIDEO</t>
        </is>
      </c>
      <c r="K68" s="141" t="inlineStr">
        <is>
          <t>HIGH</t>
        </is>
      </c>
      <c r="L68" s="168" t="inlineStr">
        <is>
          <t>Witness previously sent videos/photos.</t>
        </is>
      </c>
    </row>
    <row r="69" ht="36" customHeight="1" s="126">
      <c r="A69" s="136" t="inlineStr">
        <is>
          <t>0064</t>
        </is>
      </c>
      <c r="B69" s="137" t="n">
        <v>184</v>
      </c>
      <c r="C69" s="137" t="n">
        <v>200</v>
      </c>
      <c r="D69" s="138" t="inlineStr">
        <is>
          <t>Compressed D22000030 ISP REPORT - REDACTED (GRAPHIC) Compressed 2.pdf</t>
        </is>
      </c>
      <c r="E69" s="138" t="inlineStr">
        <is>
          <t>D22000030_Reports/0064_HERMAN_INTERVIEWS</t>
        </is>
      </c>
      <c r="F69" s="139" t="inlineStr">
        <is>
          <t>[attach split PDF here]  pages 184–200 of packet</t>
        </is>
      </c>
      <c r="G69" s="140" t="inlineStr">
        <is>
          <t>HERMAN INTERVIEWS</t>
        </is>
      </c>
      <c r="H69" s="140" t="inlineStr">
        <is>
          <t>Herman, Cody + Heinle, Matthew</t>
        </is>
      </c>
      <c r="I69" s="137" t="inlineStr">
        <is>
          <t>2022-11-16</t>
        </is>
      </c>
      <c r="J69" s="136" t="inlineStr">
        <is>
          <t>INTERVIEW</t>
        </is>
      </c>
      <c r="K69" s="141" t="inlineStr">
        <is>
          <t>HIGH</t>
        </is>
      </c>
      <c r="L69" s="140" t="inlineStr">
        <is>
          <t>Long block. Vehicle canvassing in Eastern Washington. Recording D7. Multiple contacts 11/16–11/17.</t>
        </is>
      </c>
    </row>
    <row r="70" ht="36" customHeight="1" s="126">
      <c r="A70" s="142" t="inlineStr">
        <is>
          <t>0065</t>
        </is>
      </c>
      <c r="B70" s="143" t="n">
        <v>201</v>
      </c>
      <c r="C70" s="143" t="n">
        <v>206</v>
      </c>
      <c r="D70" s="144" t="inlineStr">
        <is>
          <t>Compressed D22000030 ISP REPORT - REDACTED (GRAPHIC) Compressed 2.pdf</t>
        </is>
      </c>
      <c r="E70" s="144" t="inlineStr">
        <is>
          <t>D22000030_Reports/0065_IV</t>
        </is>
      </c>
      <c r="F70" s="188" t="inlineStr">
        <is>
          <t>[attach split PDF here]  pages 201–206 of packet</t>
        </is>
      </c>
      <c r="G70" s="146" t="inlineStr">
        <is>
          <t>IV</t>
        </is>
      </c>
      <c r="H70" s="146" t="inlineStr">
        <is>
          <t>Walker, Brady</t>
        </is>
      </c>
      <c r="I70" s="143" t="inlineStr">
        <is>
          <t>2022-12-06</t>
        </is>
      </c>
      <c r="J70" s="142" t="inlineStr">
        <is>
          <t>SURVIVING ROOMMATE / HOUSE TIMELINE</t>
        </is>
      </c>
      <c r="K70" s="141" t="inlineStr">
        <is>
          <t>HIGH</t>
        </is>
      </c>
      <c r="L70" s="146" t="inlineStr">
        <is>
          <t>1122 King more lax than other houses re: functions.</t>
        </is>
      </c>
    </row>
    <row r="71" ht="36" customHeight="1" s="126">
      <c r="A71" s="136" t="inlineStr">
        <is>
          <t>0066</t>
        </is>
      </c>
      <c r="B71" s="137" t="n">
        <v>207</v>
      </c>
      <c r="C71" s="137" t="n">
        <v>208</v>
      </c>
      <c r="D71" s="138" t="inlineStr">
        <is>
          <t>Compressed D22000030 ISP REPORT - REDACTED (GRAPHIC) Compressed 2.pdf</t>
        </is>
      </c>
      <c r="E71" s="138" t="inlineStr">
        <is>
          <t>D22000030_Reports/0066_INTERVIEW</t>
        </is>
      </c>
      <c r="F71" s="139" t="inlineStr">
        <is>
          <t>[attach split PDF here]  pages 207–208 of packet</t>
        </is>
      </c>
      <c r="G71" s="140" t="inlineStr">
        <is>
          <t>INTERVIEW</t>
        </is>
      </c>
      <c r="H71" s="140" t="n"/>
      <c r="I71" s="137" t="inlineStr">
        <is>
          <t>2022-12-06</t>
        </is>
      </c>
      <c r="J71" s="136" t="inlineStr">
        <is>
          <t>INTERVIEW</t>
        </is>
      </c>
      <c r="K71" s="141" t="inlineStr">
        <is>
          <t>HIGH</t>
        </is>
      </c>
      <c r="L71" s="140" t="inlineStr">
        <is>
          <t>Saw a large male as she parked.</t>
        </is>
      </c>
    </row>
    <row r="72" ht="36" customHeight="1" s="126">
      <c r="A72" s="136" t="inlineStr">
        <is>
          <t>0067</t>
        </is>
      </c>
      <c r="B72" s="137" t="n">
        <v>209</v>
      </c>
      <c r="C72" s="137" t="n">
        <v>210</v>
      </c>
      <c r="D72" s="138" t="inlineStr">
        <is>
          <t>Compressed D22000030 ISP REPORT - REDACTED (GRAPHIC) Compressed 2.pdf</t>
        </is>
      </c>
      <c r="E72" s="138" t="inlineStr">
        <is>
          <t>D22000030_Reports/0067_INTERVIEW</t>
        </is>
      </c>
      <c r="F72" s="139" t="inlineStr">
        <is>
          <t>[attach split PDF here]  pages 209–210 of packet</t>
        </is>
      </c>
      <c r="G72" s="140" t="inlineStr">
        <is>
          <t>INTERVIEW</t>
        </is>
      </c>
      <c r="H72" s="140" t="n"/>
      <c r="I72" s="137" t="inlineStr">
        <is>
          <t>2022-12-06</t>
        </is>
      </c>
      <c r="J72" s="136" t="inlineStr">
        <is>
          <t>INTERVIEW</t>
        </is>
      </c>
      <c r="K72" s="152" t="inlineStr">
        <is>
          <t>MEDIUM</t>
        </is>
      </c>
      <c r="L72" s="140" t="inlineStr">
        <is>
          <t>Left house, went to lodge.</t>
        </is>
      </c>
    </row>
    <row r="73" ht="36" customHeight="1" s="126">
      <c r="A73" s="153" t="inlineStr">
        <is>
          <t>0068</t>
        </is>
      </c>
      <c r="B73" s="154" t="n">
        <v>211</v>
      </c>
      <c r="C73" s="154" t="n">
        <v>215</v>
      </c>
      <c r="D73" s="155" t="inlineStr">
        <is>
          <t>Compressed D22000030 ISP REPORT - REDACTED (GRAPHIC) Compressed 2.pdf</t>
        </is>
      </c>
      <c r="E73" s="155" t="inlineStr">
        <is>
          <t>D22000030_Reports/0068_NEIGHBORHOOD_CANVASS</t>
        </is>
      </c>
      <c r="F73" s="156" t="inlineStr">
        <is>
          <t>[attach split PDF here]  pages 211–215 of packet</t>
        </is>
      </c>
      <c r="G73" s="157" t="inlineStr">
        <is>
          <t>NEIGHBORHOOD CANVASS</t>
        </is>
      </c>
      <c r="H73" s="157" t="inlineStr">
        <is>
          <t>Heinle, Matthew</t>
        </is>
      </c>
      <c r="I73" s="154" t="inlineStr">
        <is>
          <t>2022-11-19</t>
        </is>
      </c>
      <c r="J73" s="153" t="inlineStr">
        <is>
          <t>TIPS / CANVASS</t>
        </is>
      </c>
      <c r="K73" s="141" t="inlineStr">
        <is>
          <t>HIGH</t>
        </is>
      </c>
      <c r="L73" s="157" t="inlineStr">
        <is>
          <t>Doorbell cameras; some not recording toward scene.</t>
        </is>
      </c>
    </row>
    <row r="74" ht="36" customHeight="1" s="126">
      <c r="A74" s="147" t="inlineStr">
        <is>
          <t>0069</t>
        </is>
      </c>
      <c r="B74" s="148" t="inlineStr">
        <is>
          <t>—</t>
        </is>
      </c>
      <c r="C74" s="148" t="inlineStr">
        <is>
          <t>—</t>
        </is>
      </c>
      <c r="D74" s="149" t="inlineStr">
        <is>
          <t>Compressed D22000030 ISP REPORT - REDACTED (GRAPHIC) Compressed 2.pdf</t>
        </is>
      </c>
      <c r="E74" s="149" t="inlineStr">
        <is>
          <t>D22000030_Reports/0069_OCR_GAP</t>
        </is>
      </c>
      <c r="F74" s="150" t="inlineStr">
        <is>
          <t>[attach split PDF here]</t>
        </is>
      </c>
      <c r="G74" s="151" t="inlineStr">
        <is>
          <t>(gap in OCR)</t>
        </is>
      </c>
      <c r="H74" s="151" t="n"/>
      <c r="I74" s="148" t="n"/>
      <c r="J74" s="147" t="inlineStr">
        <is>
          <t>MISC / OTHER</t>
        </is>
      </c>
      <c r="K74" s="147" t="inlineStr">
        <is>
          <t>INDEX ONLY</t>
        </is>
      </c>
      <c r="L74" s="151" t="n"/>
    </row>
    <row r="75" ht="36" customHeight="1" s="126">
      <c r="A75" s="158" t="inlineStr">
        <is>
          <t>0070</t>
        </is>
      </c>
      <c r="B75" s="159" t="n">
        <v>216</v>
      </c>
      <c r="C75" s="159" t="n">
        <v>217</v>
      </c>
      <c r="D75" s="160" t="inlineStr">
        <is>
          <t>Compressed D22000030 ISP REPORT - REDACTED (GRAPHIC) Compressed 2.pdf</t>
        </is>
      </c>
      <c r="E75" s="160" t="inlineStr">
        <is>
          <t>D22000030_Reports/0070_VEHICLE_ID</t>
        </is>
      </c>
      <c r="F75" s="161" t="inlineStr">
        <is>
          <t>[attach split PDF here]  pages 216–217 of packet</t>
        </is>
      </c>
      <c r="G75" s="162" t="inlineStr">
        <is>
          <t>VEHICLE ID</t>
        </is>
      </c>
      <c r="H75" s="162" t="inlineStr">
        <is>
          <t>Roberts, Gideon</t>
        </is>
      </c>
      <c r="I75" s="159" t="inlineStr">
        <is>
          <t>2023-01-03</t>
        </is>
      </c>
      <c r="J75" s="158" t="inlineStr">
        <is>
          <t>VEHICLE</t>
        </is>
      </c>
      <c r="K75" s="141" t="inlineStr">
        <is>
          <t>HIGH</t>
        </is>
      </c>
      <c r="L75" s="162" t="inlineStr">
        <is>
          <t>December 2022 vehicle ID work with FBI TF.</t>
        </is>
      </c>
    </row>
    <row r="76" ht="36" customHeight="1" s="126">
      <c r="A76" s="136" t="inlineStr">
        <is>
          <t>0071</t>
        </is>
      </c>
      <c r="B76" s="137" t="n">
        <v>218</v>
      </c>
      <c r="C76" s="137" t="n">
        <v>219</v>
      </c>
      <c r="D76" s="138" t="inlineStr">
        <is>
          <t>Compressed D22000030 ISP REPORT - REDACTED (GRAPHIC) Compressed 2.pdf</t>
        </is>
      </c>
      <c r="E76" s="138" t="inlineStr">
        <is>
          <t>D22000030_Reports/0071_HERMAN_HODL_CONTACT</t>
        </is>
      </c>
      <c r="F76" s="139" t="inlineStr">
        <is>
          <t>[attach split PDF here]  pages 218–219 of packet</t>
        </is>
      </c>
      <c r="G76" s="140" t="inlineStr">
        <is>
          <t>HERMAN / HODL CONTACT</t>
        </is>
      </c>
      <c r="H76" s="140" t="inlineStr">
        <is>
          <t>Herman, Cody + Hodl, Andy</t>
        </is>
      </c>
      <c r="I76" s="137" t="inlineStr">
        <is>
          <t>2022-11-16</t>
        </is>
      </c>
      <c r="J76" s="136" t="inlineStr">
        <is>
          <t>INTERVIEW</t>
        </is>
      </c>
      <c r="K76" s="152" t="inlineStr">
        <is>
          <t>MEDIUM</t>
        </is>
      </c>
      <c r="L76" s="140" t="inlineStr">
        <is>
          <t>11/16 ~1842 hours.</t>
        </is>
      </c>
    </row>
    <row r="77" ht="36" customHeight="1" s="126">
      <c r="A77" s="147" t="inlineStr">
        <is>
          <t>0072</t>
        </is>
      </c>
      <c r="B77" s="148" t="n">
        <v>220</v>
      </c>
      <c r="C77" s="148" t="n">
        <v>222</v>
      </c>
      <c r="D77" s="149" t="inlineStr">
        <is>
          <t>Compressed D22000030 ISP REPORT - REDACTED (GRAPHIC) Compressed 2.pdf</t>
        </is>
      </c>
      <c r="E77" s="149" t="inlineStr">
        <is>
          <t>D22000030_Reports/0072_LETTER</t>
        </is>
      </c>
      <c r="F77" s="150" t="inlineStr">
        <is>
          <t>[attach split PDF here]  pages 220–222 of packet</t>
        </is>
      </c>
      <c r="G77" s="151" t="inlineStr">
        <is>
          <t>LETTER</t>
        </is>
      </c>
      <c r="H77" s="151" t="inlineStr">
        <is>
          <t>Walker, Brady</t>
        </is>
      </c>
      <c r="I77" s="148" t="inlineStr">
        <is>
          <t>2022-12-06</t>
        </is>
      </c>
      <c r="J77" s="147" t="inlineStr">
        <is>
          <t>MISC / OTHER</t>
        </is>
      </c>
      <c r="K77" s="152" t="inlineStr">
        <is>
          <t>MEDIUM</t>
        </is>
      </c>
      <c r="L77" s="151" t="inlineStr">
        <is>
          <t>Envelope to a house via campus mail; return address noted.</t>
        </is>
      </c>
    </row>
    <row r="78" ht="36" customHeight="1" s="126">
      <c r="A78" s="189" t="inlineStr">
        <is>
          <t>0073</t>
        </is>
      </c>
      <c r="B78" s="190" t="n">
        <v>223</v>
      </c>
      <c r="C78" s="190" t="n">
        <v>225</v>
      </c>
      <c r="D78" s="191" t="inlineStr">
        <is>
          <t>Compressed D22000030 ISP REPORT - REDACTED (GRAPHIC) Compressed 2.pdf</t>
        </is>
      </c>
      <c r="E78" s="191" t="inlineStr">
        <is>
          <t>D22000030_Reports/0073_AUTOPSY</t>
        </is>
      </c>
      <c r="F78" s="192" t="inlineStr">
        <is>
          <t>0073_AUTOPSY_p223-225.pdf</t>
        </is>
      </c>
      <c r="G78" s="193" t="inlineStr">
        <is>
          <t>AUTOPSY</t>
        </is>
      </c>
      <c r="H78" s="193" t="inlineStr">
        <is>
          <t>Talbott / ISP</t>
        </is>
      </c>
      <c r="I78" s="190" t="inlineStr">
        <is>
          <t>2022-12-06</t>
        </is>
      </c>
      <c r="J78" s="189" t="inlineStr">
        <is>
          <t>AUTOPSY / ME</t>
        </is>
      </c>
      <c r="K78" s="135" t="inlineStr">
        <is>
          <t>READ FIRST</t>
        </is>
      </c>
      <c r="L78" s="193" t="inlineStr">
        <is>
          <t>Contacted Spokane County Medical Examiner's Office.</t>
        </is>
      </c>
    </row>
    <row r="79" ht="36" customHeight="1" s="126">
      <c r="A79" s="158" t="inlineStr">
        <is>
          <t>0074</t>
        </is>
      </c>
      <c r="B79" s="159" t="n">
        <v>226</v>
      </c>
      <c r="C79" s="159" t="n">
        <v>233</v>
      </c>
      <c r="D79" s="160" t="inlineStr">
        <is>
          <t>Compressed D22000030 ISP REPORT - REDACTED (GRAPHIC) Compressed 2.pdf</t>
        </is>
      </c>
      <c r="E79" s="160" t="inlineStr">
        <is>
          <t>D22000030_Reports/0074_IV_NJ_plate_camera</t>
        </is>
      </c>
      <c r="F79" s="161" t="inlineStr">
        <is>
          <t>[attach split PDF here]  pages 226–233 of packet</t>
        </is>
      </c>
      <c r="G79" s="162" t="inlineStr">
        <is>
          <t>IV (NJ plate / camera)</t>
        </is>
      </c>
      <c r="H79" s="162" t="n"/>
      <c r="I79" s="159" t="inlineStr">
        <is>
          <t>2022-11-30</t>
        </is>
      </c>
      <c r="J79" s="158" t="inlineStr">
        <is>
          <t>VEHICLE</t>
        </is>
      </c>
      <c r="K79" s="141" t="inlineStr">
        <is>
          <t>HIGH</t>
        </is>
      </c>
      <c r="L79" s="162" t="inlineStr">
        <is>
          <t>Vehicle NJ plate seen on camera.</t>
        </is>
      </c>
    </row>
    <row r="80" ht="36" customHeight="1" s="126">
      <c r="A80" s="158" t="inlineStr">
        <is>
          <t>0075</t>
        </is>
      </c>
      <c r="B80" s="159" t="n">
        <v>234</v>
      </c>
      <c r="C80" s="159" t="n">
        <v>236</v>
      </c>
      <c r="D80" s="160" t="inlineStr">
        <is>
          <t>Compressed D22000030 ISP REPORT - REDACTED (GRAPHIC) Compressed 2.pdf</t>
        </is>
      </c>
      <c r="E80" s="160" t="inlineStr">
        <is>
          <t>D22000030_Reports/0075_RANGE_ROVER_PURCHASE</t>
        </is>
      </c>
      <c r="F80" s="161" t="inlineStr">
        <is>
          <t>[attach split PDF here]  pages 234–236 of packet</t>
        </is>
      </c>
      <c r="G80" s="162" t="inlineStr">
        <is>
          <t>RANGE ROVER PURCHASE</t>
        </is>
      </c>
      <c r="H80" s="162" t="inlineStr">
        <is>
          <t>Tolleson, Gary</t>
        </is>
      </c>
      <c r="I80" s="159" t="inlineStr">
        <is>
          <t>2022-11-30</t>
        </is>
      </c>
      <c r="J80" s="158" t="inlineStr">
        <is>
          <t>VEHICLE</t>
        </is>
      </c>
      <c r="K80" s="141" t="inlineStr">
        <is>
          <t>HIGH</t>
        </is>
      </c>
      <c r="L80" s="162" t="inlineStr">
        <is>
          <t>After murders, buyer wanted to return the Rover.</t>
        </is>
      </c>
    </row>
    <row r="81" ht="36" customHeight="1" s="126">
      <c r="A81" s="164" t="inlineStr">
        <is>
          <t>0076</t>
        </is>
      </c>
      <c r="B81" s="165" t="n">
        <v>237</v>
      </c>
      <c r="C81" s="165" t="n">
        <v>238</v>
      </c>
      <c r="D81" s="166" t="inlineStr">
        <is>
          <t>Compressed D22000030 ISP REPORT - REDACTED (GRAPHIC) Compressed 2.pdf</t>
        </is>
      </c>
      <c r="E81" s="166" t="inlineStr">
        <is>
          <t>D22000030_Reports/0076_VIDEO_PRESERVE</t>
        </is>
      </c>
      <c r="F81" s="167" t="inlineStr">
        <is>
          <t>[attach split PDF here]  pages 237–238 of packet</t>
        </is>
      </c>
      <c r="G81" s="168" t="inlineStr">
        <is>
          <t>VIDEO PRESERVE</t>
        </is>
      </c>
      <c r="H81" s="168" t="inlineStr">
        <is>
          <t>Lehman, Leslie</t>
        </is>
      </c>
      <c r="I81" s="165" t="inlineStr">
        <is>
          <t>2022-11-17</t>
        </is>
      </c>
      <c r="J81" s="164" t="inlineStr">
        <is>
          <t>EVIDENCE / DNA / PHOTOS / VIDEO</t>
        </is>
      </c>
      <c r="K81" s="141" t="inlineStr">
        <is>
          <t>HIGH</t>
        </is>
      </c>
      <c r="L81" s="168" t="inlineStr">
        <is>
          <t>Overton given USB to preserve requested video.</t>
        </is>
      </c>
    </row>
    <row r="82" ht="36" customHeight="1" s="126">
      <c r="A82" s="136" t="inlineStr">
        <is>
          <t>0077</t>
        </is>
      </c>
      <c r="B82" s="137" t="n">
        <v>239</v>
      </c>
      <c r="C82" s="137" t="n">
        <v>242</v>
      </c>
      <c r="D82" s="138" t="inlineStr">
        <is>
          <t>Compressed D22000030 ISP REPORT - REDACTED (GRAPHIC) Compressed 2.pdf</t>
        </is>
      </c>
      <c r="E82" s="138" t="inlineStr">
        <is>
          <t>D22000030_Reports/0077_IV</t>
        </is>
      </c>
      <c r="F82" s="139" t="inlineStr">
        <is>
          <t>[attach split PDF here]  pages 239–242 of packet</t>
        </is>
      </c>
      <c r="G82" s="140" t="inlineStr">
        <is>
          <t>IV</t>
        </is>
      </c>
      <c r="H82" s="140" t="inlineStr">
        <is>
          <t>Lehman, Leslie</t>
        </is>
      </c>
      <c r="I82" s="137" t="inlineStr">
        <is>
          <t>2022-11-17</t>
        </is>
      </c>
      <c r="J82" s="136" t="inlineStr">
        <is>
          <t>INTERVIEW</t>
        </is>
      </c>
      <c r="K82" s="152" t="inlineStr">
        <is>
          <t>MEDIUM</t>
        </is>
      </c>
      <c r="L82" s="140" t="inlineStr">
        <is>
          <t>Follow-up calls 11/18 1630.</t>
        </is>
      </c>
    </row>
    <row r="83" ht="36" customHeight="1" s="126">
      <c r="A83" s="136" t="inlineStr">
        <is>
          <t>0078</t>
        </is>
      </c>
      <c r="B83" s="137" t="n">
        <v>243</v>
      </c>
      <c r="C83" s="137" t="n">
        <v>245</v>
      </c>
      <c r="D83" s="138" t="inlineStr">
        <is>
          <t>Compressed D22000030 ISP REPORT - REDACTED (GRAPHIC) Compressed 2.pdf</t>
        </is>
      </c>
      <c r="E83" s="138" t="inlineStr">
        <is>
          <t>D22000030_Reports/0078_IV</t>
        </is>
      </c>
      <c r="F83" s="139" t="inlineStr">
        <is>
          <t>[attach split PDF here]  pages 243–245 of packet</t>
        </is>
      </c>
      <c r="G83" s="140" t="inlineStr">
        <is>
          <t>IV</t>
        </is>
      </c>
      <c r="H83" s="140" t="inlineStr">
        <is>
          <t>Snell, Timothy E</t>
        </is>
      </c>
      <c r="I83" s="137" t="inlineStr">
        <is>
          <t>2022-11-18</t>
        </is>
      </c>
      <c r="J83" s="136" t="inlineStr">
        <is>
          <t>INTERVIEW</t>
        </is>
      </c>
      <c r="K83" s="152" t="inlineStr">
        <is>
          <t>MEDIUM</t>
        </is>
      </c>
      <c r="L83" s="140" t="inlineStr">
        <is>
          <t>Second person heard in background.</t>
        </is>
      </c>
    </row>
    <row r="84" ht="36" customHeight="1" s="126">
      <c r="A84" s="153" t="inlineStr">
        <is>
          <t>0079</t>
        </is>
      </c>
      <c r="B84" s="154" t="n">
        <v>246</v>
      </c>
      <c r="C84" s="154" t="n">
        <v>248</v>
      </c>
      <c r="D84" s="155" t="inlineStr">
        <is>
          <t>Compressed D22000030 ISP REPORT - REDACTED (GRAPHIC) Compressed 2.pdf</t>
        </is>
      </c>
      <c r="E84" s="155" t="inlineStr">
        <is>
          <t>D22000030_Reports/0079_TIPS_CANVASING</t>
        </is>
      </c>
      <c r="F84" s="156" t="inlineStr">
        <is>
          <t>[attach split PDF here]  pages 246–248 of packet</t>
        </is>
      </c>
      <c r="G84" s="157" t="inlineStr">
        <is>
          <t>TIPS &amp; CANVASING</t>
        </is>
      </c>
      <c r="H84" s="157" t="inlineStr">
        <is>
          <t>Snell, Timothy E</t>
        </is>
      </c>
      <c r="I84" s="154" t="inlineStr">
        <is>
          <t>2022-11-20</t>
        </is>
      </c>
      <c r="J84" s="153" t="inlineStr">
        <is>
          <t>TIPS / CANVASS</t>
        </is>
      </c>
      <c r="K84" s="152" t="inlineStr">
        <is>
          <t>MEDIUM</t>
        </is>
      </c>
      <c r="L84" s="157" t="inlineStr">
        <is>
          <t>11/19–11/20 tips + canvas.</t>
        </is>
      </c>
    </row>
    <row r="85" ht="36" customHeight="1" s="126">
      <c r="A85" s="164" t="inlineStr">
        <is>
          <t>0080</t>
        </is>
      </c>
      <c r="B85" s="165" t="n">
        <v>249</v>
      </c>
      <c r="C85" s="165" t="n">
        <v>252</v>
      </c>
      <c r="D85" s="166" t="inlineStr">
        <is>
          <t>Compressed D22000030 ISP REPORT - REDACTED (GRAPHIC) Compressed 2.pdf</t>
        </is>
      </c>
      <c r="E85" s="166" t="inlineStr">
        <is>
          <t>D22000030_Reports/0080_PHOTO_LOG</t>
        </is>
      </c>
      <c r="F85" s="167" t="inlineStr">
        <is>
          <t>[attach split PDF here]  pages 249–252 of packet</t>
        </is>
      </c>
      <c r="G85" s="168" t="inlineStr">
        <is>
          <t>PHOTO LOG</t>
        </is>
      </c>
      <c r="H85" s="168" t="inlineStr">
        <is>
          <t>ISP Det. + FBI TF</t>
        </is>
      </c>
      <c r="I85" s="165" t="inlineStr">
        <is>
          <t>2023-01-06</t>
        </is>
      </c>
      <c r="J85" s="164" t="inlineStr">
        <is>
          <t>EVIDENCE / DNA / PHOTOS / VIDEO</t>
        </is>
      </c>
      <c r="K85" s="141" t="inlineStr">
        <is>
          <t>HIGH</t>
        </is>
      </c>
      <c r="L85" s="168" t="inlineStr">
        <is>
          <t>Scene photos from 11/13 ~5:40 p.m.</t>
        </is>
      </c>
    </row>
    <row r="86" ht="36" customHeight="1" s="126">
      <c r="A86" s="153" t="inlineStr">
        <is>
          <t>0081</t>
        </is>
      </c>
      <c r="B86" s="154" t="n">
        <v>253</v>
      </c>
      <c r="C86" s="154" t="n">
        <v>255</v>
      </c>
      <c r="D86" s="155" t="inlineStr">
        <is>
          <t>Compressed D22000030 ISP REPORT - REDACTED (GRAPHIC) Compressed 2.pdf</t>
        </is>
      </c>
      <c r="E86" s="155" t="inlineStr">
        <is>
          <t>D22000030_Reports/0081_TIP_580</t>
        </is>
      </c>
      <c r="F86" s="156" t="inlineStr">
        <is>
          <t>[attach split PDF here]  pages 253–255 of packet</t>
        </is>
      </c>
      <c r="G86" s="157" t="inlineStr">
        <is>
          <t>TIP #580</t>
        </is>
      </c>
      <c r="H86" s="157" t="n"/>
      <c r="I86" s="154" t="inlineStr">
        <is>
          <t>2023-01-06</t>
        </is>
      </c>
      <c r="J86" s="153" t="inlineStr">
        <is>
          <t>TIPS / CANVASS</t>
        </is>
      </c>
      <c r="K86" s="152" t="inlineStr">
        <is>
          <t>MEDIUM</t>
        </is>
      </c>
      <c r="L86" s="157" t="inlineStr">
        <is>
          <t>Xana described as happy person.</t>
        </is>
      </c>
    </row>
    <row r="87" ht="36" customHeight="1" s="126">
      <c r="A87" s="147" t="inlineStr">
        <is>
          <t>0082</t>
        </is>
      </c>
      <c r="B87" s="148" t="inlineStr">
        <is>
          <t>—</t>
        </is>
      </c>
      <c r="C87" s="148" t="inlineStr">
        <is>
          <t>—</t>
        </is>
      </c>
      <c r="D87" s="149" t="inlineStr">
        <is>
          <t>Compressed D22000030 ISP REPORT - REDACTED (GRAPHIC) Compressed 2.pdf</t>
        </is>
      </c>
      <c r="E87" s="149" t="inlineStr">
        <is>
          <t>D22000030_Reports/0082_OCR_GAP</t>
        </is>
      </c>
      <c r="F87" s="150" t="inlineStr">
        <is>
          <t>[attach split PDF here]</t>
        </is>
      </c>
      <c r="G87" s="151" t="inlineStr">
        <is>
          <t>(gap in OCR)</t>
        </is>
      </c>
      <c r="H87" s="151" t="n"/>
      <c r="I87" s="148" t="n"/>
      <c r="J87" s="147" t="inlineStr">
        <is>
          <t>MISC / OTHER</t>
        </is>
      </c>
      <c r="K87" s="147" t="inlineStr">
        <is>
          <t>INDEX ONLY</t>
        </is>
      </c>
      <c r="L87" s="151" t="n"/>
    </row>
    <row r="88" ht="36" customHeight="1" s="126">
      <c r="A88" s="141" t="inlineStr">
        <is>
          <t>0083</t>
        </is>
      </c>
      <c r="B88" s="179" t="n">
        <v>256</v>
      </c>
      <c r="C88" s="179" t="n">
        <v>259</v>
      </c>
      <c r="D88" s="180" t="inlineStr">
        <is>
          <t>Compressed D22000030 ISP REPORT - REDACTED (GRAPHIC) Compressed 2.pdf</t>
        </is>
      </c>
      <c r="E88" s="180" t="inlineStr">
        <is>
          <t>D22000030_Reports/0083_KOHBERGER_SW</t>
        </is>
      </c>
      <c r="F88" s="194" t="inlineStr">
        <is>
          <t>0083_KOHBERGER_SW_p256-259.pdf</t>
        </is>
      </c>
      <c r="G88" s="182" t="inlineStr">
        <is>
          <t>KOHBERGER SW</t>
        </is>
      </c>
      <c r="H88" s="182" t="inlineStr">
        <is>
          <t>Talbott + FBI TF</t>
        </is>
      </c>
      <c r="I88" s="179" t="inlineStr">
        <is>
          <t>2023-01-06</t>
        </is>
      </c>
      <c r="J88" s="141" t="inlineStr">
        <is>
          <t>KOHBERGER / WARRANT / SEARCH</t>
        </is>
      </c>
      <c r="K88" s="135" t="inlineStr">
        <is>
          <t>READ FIRST</t>
        </is>
      </c>
      <c r="L88" s="182" t="inlineStr">
        <is>
          <t>01/05 ~1:57 p.m. search warrant work; audio transferred 01/06.</t>
        </is>
      </c>
    </row>
    <row r="89" ht="36" customHeight="1" s="126">
      <c r="A89" s="147" t="inlineStr">
        <is>
          <t>0084</t>
        </is>
      </c>
      <c r="B89" s="148" t="inlineStr">
        <is>
          <t>—</t>
        </is>
      </c>
      <c r="C89" s="148" t="inlineStr">
        <is>
          <t>—</t>
        </is>
      </c>
      <c r="D89" s="149" t="inlineStr">
        <is>
          <t>Compressed D22000030 ISP REPORT - REDACTED (GRAPHIC) Compressed 2.pdf</t>
        </is>
      </c>
      <c r="E89" s="149" t="inlineStr">
        <is>
          <t>D22000030_Reports/0084_OCR_GAP</t>
        </is>
      </c>
      <c r="F89" s="150" t="inlineStr">
        <is>
          <t>[attach split PDF here]</t>
        </is>
      </c>
      <c r="G89" s="151" t="inlineStr">
        <is>
          <t>(gap in OCR)</t>
        </is>
      </c>
      <c r="H89" s="151" t="n"/>
      <c r="I89" s="148" t="n"/>
      <c r="J89" s="147" t="inlineStr">
        <is>
          <t>MISC / OTHER</t>
        </is>
      </c>
      <c r="K89" s="147" t="inlineStr">
        <is>
          <t>INDEX ONLY</t>
        </is>
      </c>
      <c r="L89" s="151" t="n"/>
    </row>
    <row r="90" ht="36" customHeight="1" s="126">
      <c r="A90" s="169" t="inlineStr">
        <is>
          <t>0085</t>
        </is>
      </c>
      <c r="B90" s="170" t="n">
        <v>260</v>
      </c>
      <c r="C90" s="170" t="n">
        <v>260</v>
      </c>
      <c r="D90" s="171" t="inlineStr">
        <is>
          <t>Compressed D22000030 ISP REPORT - REDACTED (GRAPHIC) Compressed 2.pdf</t>
        </is>
      </c>
      <c r="E90" s="171" t="inlineStr">
        <is>
          <t>D22000030_Reports/0085_VIDEO</t>
        </is>
      </c>
      <c r="F90" s="172" t="inlineStr">
        <is>
          <t>[attach split PDF here]  pages 260–260 of packet</t>
        </is>
      </c>
      <c r="G90" s="173" t="inlineStr">
        <is>
          <t>VIDEO</t>
        </is>
      </c>
      <c r="H90" s="173" t="n"/>
      <c r="I90" s="170" t="inlineStr">
        <is>
          <t>2023-01-06</t>
        </is>
      </c>
      <c r="J90" s="169" t="inlineStr">
        <is>
          <t>SURVEILLANCE</t>
        </is>
      </c>
      <c r="K90" s="141" t="inlineStr">
        <is>
          <t>HIGH</t>
        </is>
      </c>
      <c r="L90" s="173" t="inlineStr">
        <is>
          <t>Reviewed 11/13 video surveillance footage.</t>
        </is>
      </c>
    </row>
    <row r="91" ht="36" customHeight="1" s="126">
      <c r="A91" s="136" t="inlineStr">
        <is>
          <t>0086</t>
        </is>
      </c>
      <c r="B91" s="137" t="n">
        <v>261</v>
      </c>
      <c r="C91" s="137" t="n">
        <v>262</v>
      </c>
      <c r="D91" s="138" t="inlineStr">
        <is>
          <t>Compressed D22000030 ISP REPORT - REDACTED (GRAPHIC) Compressed 2.pdf</t>
        </is>
      </c>
      <c r="E91" s="138" t="inlineStr">
        <is>
          <t>D22000030_Reports/0086_INTERVIEW</t>
        </is>
      </c>
      <c r="F91" s="139" t="inlineStr">
        <is>
          <t>[attach split PDF here]  pages 261–262 of packet</t>
        </is>
      </c>
      <c r="G91" s="140" t="inlineStr">
        <is>
          <t>INTERVIEW</t>
        </is>
      </c>
      <c r="H91" s="140" t="inlineStr">
        <is>
          <t>Schwecke, Jacob + Powell, Hugh</t>
        </is>
      </c>
      <c r="I91" s="137" t="inlineStr">
        <is>
          <t>2023-01-06</t>
        </is>
      </c>
      <c r="J91" s="136" t="inlineStr">
        <is>
          <t>INTERVIEW</t>
        </is>
      </c>
      <c r="K91" s="152" t="inlineStr">
        <is>
          <t>MEDIUM</t>
        </is>
      </c>
      <c r="L91" s="140" t="inlineStr">
        <is>
          <t>11/15 interview pair.</t>
        </is>
      </c>
    </row>
    <row r="92" ht="36" customHeight="1" s="126">
      <c r="A92" s="164" t="inlineStr">
        <is>
          <t>0087</t>
        </is>
      </c>
      <c r="B92" s="165" t="n">
        <v>263</v>
      </c>
      <c r="C92" s="165" t="n">
        <v>266</v>
      </c>
      <c r="D92" s="166" t="inlineStr">
        <is>
          <t>Compressed D22000030 ISP REPORT - REDACTED (GRAPHIC) Compressed 2.pdf</t>
        </is>
      </c>
      <c r="E92" s="166" t="inlineStr">
        <is>
          <t>D22000030_Reports/0087_RECEIPTS_GONCALVES</t>
        </is>
      </c>
      <c r="F92" s="167" t="inlineStr">
        <is>
          <t>[attach split PDF here]  pages 263–266 of packet</t>
        </is>
      </c>
      <c r="G92" s="168" t="inlineStr">
        <is>
          <t>RECEIPTS GONCALVES</t>
        </is>
      </c>
      <c r="H92" s="168" t="inlineStr">
        <is>
          <t>Schwecke, Jacob</t>
        </is>
      </c>
      <c r="I92" s="165" t="inlineStr">
        <is>
          <t>2023-01-06</t>
        </is>
      </c>
      <c r="J92" s="164" t="inlineStr">
        <is>
          <t>EVIDENCE / DNA / PHOTOS / VIDEO</t>
        </is>
      </c>
      <c r="K92" s="141" t="inlineStr">
        <is>
          <t>HIGH</t>
        </is>
      </c>
      <c r="L92" s="168" t="inlineStr">
        <is>
          <t>12/19 receipts work on Goncalves purchases.</t>
        </is>
      </c>
    </row>
    <row r="93" ht="36" customHeight="1" s="126">
      <c r="A93" s="141" t="inlineStr">
        <is>
          <t>0088</t>
        </is>
      </c>
      <c r="B93" s="179" t="n">
        <v>267</v>
      </c>
      <c r="C93" s="179" t="n">
        <v>267</v>
      </c>
      <c r="D93" s="180" t="inlineStr">
        <is>
          <t>Compressed D22000030 ISP REPORT - REDACTED (GRAPHIC) Compressed 2.pdf</t>
        </is>
      </c>
      <c r="E93" s="180" t="inlineStr">
        <is>
          <t>D22000030_Reports/0088_ROOM_SEARCH</t>
        </is>
      </c>
      <c r="F93" s="181" t="inlineStr">
        <is>
          <t>[attach split PDF here]  pages 267–267 of packet</t>
        </is>
      </c>
      <c r="G93" s="182" t="inlineStr">
        <is>
          <t>ROOM SEARCH</t>
        </is>
      </c>
      <c r="H93" s="182" t="n"/>
      <c r="I93" s="179" t="inlineStr">
        <is>
          <t>2023-01-06</t>
        </is>
      </c>
      <c r="J93" s="141" t="inlineStr">
        <is>
          <t>KOHBERGER / WARRANT / SEARCH</t>
        </is>
      </c>
      <c r="K93" s="141" t="inlineStr">
        <is>
          <t>HIGH</t>
        </is>
      </c>
      <c r="L93" s="182" t="inlineStr">
        <is>
          <t>Room search property log.</t>
        </is>
      </c>
    </row>
    <row r="94" ht="36" customHeight="1" s="126">
      <c r="A94" s="130" t="inlineStr">
        <is>
          <t>0089</t>
        </is>
      </c>
      <c r="B94" s="131" t="n">
        <v>268</v>
      </c>
      <c r="C94" s="131" t="n">
        <v>269</v>
      </c>
      <c r="D94" s="132" t="inlineStr">
        <is>
          <t>Compressed D22000030 ISP REPORT - REDACTED (GRAPHIC) Compressed 2.pdf</t>
        </is>
      </c>
      <c r="E94" s="132" t="inlineStr">
        <is>
          <t>D22000030_Reports/0089_INV_ASSIGNMENT</t>
        </is>
      </c>
      <c r="F94" s="163" t="inlineStr">
        <is>
          <t>[attach split PDF here]  pages 268–269 of packet</t>
        </is>
      </c>
      <c r="G94" s="134" t="inlineStr">
        <is>
          <t>INV ASSIGNMENT</t>
        </is>
      </c>
      <c r="H94" s="134" t="inlineStr">
        <is>
          <t>Lake, Joseph</t>
        </is>
      </c>
      <c r="I94" s="131" t="inlineStr">
        <is>
          <t>2023-01-09</t>
        </is>
      </c>
      <c r="J94" s="130" t="inlineStr">
        <is>
          <t>ADMIN / ASSIGNMENT</t>
        </is>
      </c>
      <c r="K94" s="152" t="inlineStr">
        <is>
          <t>MEDIUM</t>
        </is>
      </c>
      <c r="L94" s="134" t="inlineStr">
        <is>
          <t>11/16 Lake assigned by Talbott.</t>
        </is>
      </c>
    </row>
    <row r="95" ht="36" customHeight="1" s="126">
      <c r="A95" s="136" t="inlineStr">
        <is>
          <t>0090</t>
        </is>
      </c>
      <c r="B95" s="137" t="n">
        <v>270</v>
      </c>
      <c r="C95" s="137" t="n">
        <v>270</v>
      </c>
      <c r="D95" s="138" t="inlineStr">
        <is>
          <t>Compressed D22000030 ISP REPORT - REDACTED (GRAPHIC) Compressed 2.pdf</t>
        </is>
      </c>
      <c r="E95" s="138" t="inlineStr">
        <is>
          <t>D22000030_Reports/0090_IV</t>
        </is>
      </c>
      <c r="F95" s="139" t="inlineStr">
        <is>
          <t>[attach split PDF here]  pages 270–270 of packet</t>
        </is>
      </c>
      <c r="G95" s="140" t="inlineStr">
        <is>
          <t>IV</t>
        </is>
      </c>
      <c r="H95" s="140" t="inlineStr">
        <is>
          <t>Tolleson, Gary</t>
        </is>
      </c>
      <c r="I95" s="137" t="inlineStr">
        <is>
          <t>2023-01-09</t>
        </is>
      </c>
      <c r="J95" s="136" t="inlineStr">
        <is>
          <t>INTERVIEW</t>
        </is>
      </c>
      <c r="K95" s="152" t="inlineStr">
        <is>
          <t>MEDIUM</t>
        </is>
      </c>
      <c r="L95" s="140" t="inlineStr">
        <is>
          <t>Case continues.</t>
        </is>
      </c>
    </row>
    <row r="96" ht="36" customHeight="1" s="126">
      <c r="A96" s="141" t="inlineStr">
        <is>
          <t>0091</t>
        </is>
      </c>
      <c r="B96" s="179" t="n">
        <v>271</v>
      </c>
      <c r="C96" s="179" t="n">
        <v>273</v>
      </c>
      <c r="D96" s="180" t="inlineStr">
        <is>
          <t>Compressed D22000030 ISP REPORT - REDACTED (GRAPHIC) Compressed 2.pdf</t>
        </is>
      </c>
      <c r="E96" s="180" t="inlineStr">
        <is>
          <t>D22000030_Reports/0091_IV_Kohberger_hallway</t>
        </is>
      </c>
      <c r="F96" s="181" t="inlineStr">
        <is>
          <t>[attach split PDF here]  pages 271–273 of packet</t>
        </is>
      </c>
      <c r="G96" s="182" t="inlineStr">
        <is>
          <t>IV (Kohberger hallway)</t>
        </is>
      </c>
      <c r="H96" s="182" t="inlineStr">
        <is>
          <t>Prosser, Sean M</t>
        </is>
      </c>
      <c r="I96" s="179" t="inlineStr">
        <is>
          <t>2023-01-09</t>
        </is>
      </c>
      <c r="J96" s="141" t="inlineStr">
        <is>
          <t>KOHBERGER / WARRANT / SEARCH</t>
        </is>
      </c>
      <c r="K96" s="135" t="inlineStr">
        <is>
          <t>READ FIRST</t>
        </is>
      </c>
      <c r="L96" s="182" t="inlineStr">
        <is>
          <t>Kohberger hanging out in hallways as weeks progressed.</t>
        </is>
      </c>
    </row>
    <row r="97" ht="36" customHeight="1" s="126">
      <c r="A97" s="141" t="inlineStr">
        <is>
          <t>0092</t>
        </is>
      </c>
      <c r="B97" s="179" t="n">
        <v>274</v>
      </c>
      <c r="C97" s="179" t="n">
        <v>275</v>
      </c>
      <c r="D97" s="180" t="inlineStr">
        <is>
          <t>Compressed D22000030 ISP REPORT - REDACTED (GRAPHIC) Compressed 2.pdf</t>
        </is>
      </c>
      <c r="E97" s="180" t="inlineStr">
        <is>
          <t>D22000030_Reports/0092_INTERVIEW_met_Kohberger</t>
        </is>
      </c>
      <c r="F97" s="181" t="inlineStr">
        <is>
          <t>[attach split PDF here]  pages 274–275 of packet</t>
        </is>
      </c>
      <c r="G97" s="182" t="inlineStr">
        <is>
          <t>INTERVIEW (met Kohberger)</t>
        </is>
      </c>
      <c r="H97" s="182" t="n"/>
      <c r="I97" s="179" t="inlineStr">
        <is>
          <t>2023-01-09</t>
        </is>
      </c>
      <c r="J97" s="141" t="inlineStr">
        <is>
          <t>KOHBERGER / WARRANT / SEARCH</t>
        </is>
      </c>
      <c r="K97" s="141" t="inlineStr">
        <is>
          <t>HIGH</t>
        </is>
      </c>
      <c r="L97" s="182" t="inlineStr">
        <is>
          <t>Brief conversation when they met Kohberger.</t>
        </is>
      </c>
    </row>
    <row r="98" ht="36" customHeight="1" s="126">
      <c r="A98" s="141" t="inlineStr">
        <is>
          <t>0093</t>
        </is>
      </c>
      <c r="B98" s="179" t="n">
        <v>276</v>
      </c>
      <c r="C98" s="179" t="n">
        <v>276</v>
      </c>
      <c r="D98" s="180" t="inlineStr">
        <is>
          <t>Compressed D22000030 ISP REPORT - REDACTED (GRAPHIC) Compressed 2.pdf</t>
        </is>
      </c>
      <c r="E98" s="180" t="inlineStr">
        <is>
          <t>D22000030_Reports/0093_ERICA_MAGANA_IV</t>
        </is>
      </c>
      <c r="F98" s="181" t="inlineStr">
        <is>
          <t>[attach split PDF here]  pages 276–276 of packet</t>
        </is>
      </c>
      <c r="G98" s="182" t="inlineStr">
        <is>
          <t>ERICA MAGANA IV</t>
        </is>
      </c>
      <c r="H98" s="182" t="n"/>
      <c r="I98" s="179" t="inlineStr">
        <is>
          <t>2023-01-09</t>
        </is>
      </c>
      <c r="J98" s="141" t="inlineStr">
        <is>
          <t>KOHBERGER / WARRANT / SEARCH</t>
        </is>
      </c>
      <c r="K98" s="141" t="inlineStr">
        <is>
          <t>HIGH</t>
        </is>
      </c>
      <c r="L98" s="182" t="inlineStr">
        <is>
          <t>DGSS; limited interactions with Kohberger.</t>
        </is>
      </c>
    </row>
    <row r="99" ht="36" customHeight="1" s="126">
      <c r="A99" s="136" t="inlineStr">
        <is>
          <t>0094</t>
        </is>
      </c>
      <c r="B99" s="137" t="n">
        <v>277</v>
      </c>
      <c r="C99" s="137" t="n">
        <v>278</v>
      </c>
      <c r="D99" s="138" t="inlineStr">
        <is>
          <t>Compressed D22000030 ISP REPORT - REDACTED (GRAPHIC) Compressed 2.pdf</t>
        </is>
      </c>
      <c r="E99" s="138" t="inlineStr">
        <is>
          <t>D22000030_Reports/0094_INTERVIEW</t>
        </is>
      </c>
      <c r="F99" s="139" t="inlineStr">
        <is>
          <t>[attach split PDF here]  pages 277–278 of packet</t>
        </is>
      </c>
      <c r="G99" s="140" t="inlineStr">
        <is>
          <t>INTERVIEW</t>
        </is>
      </c>
      <c r="H99" s="140" t="inlineStr">
        <is>
          <t>Kempf, J. (Capt.) + Stennett, J.</t>
        </is>
      </c>
      <c r="I99" s="137" t="inlineStr">
        <is>
          <t>2023-01-09</t>
        </is>
      </c>
      <c r="J99" s="136" t="inlineStr">
        <is>
          <t>INTERVIEW</t>
        </is>
      </c>
      <c r="K99" s="152" t="inlineStr">
        <is>
          <t>MEDIUM</t>
        </is>
      </c>
      <c r="L99" s="140" t="n"/>
    </row>
    <row r="100" ht="36" customHeight="1" s="126">
      <c r="A100" s="136" t="inlineStr">
        <is>
          <t>0095</t>
        </is>
      </c>
      <c r="B100" s="137" t="n">
        <v>279</v>
      </c>
      <c r="C100" s="137" t="n">
        <v>280</v>
      </c>
      <c r="D100" s="138" t="inlineStr">
        <is>
          <t>Compressed D22000030 ISP REPORT - REDACTED (GRAPHIC) Compressed 2.pdf</t>
        </is>
      </c>
      <c r="E100" s="138" t="inlineStr">
        <is>
          <t>D22000030_Reports/0095_IV</t>
        </is>
      </c>
      <c r="F100" s="139" t="inlineStr">
        <is>
          <t>[attach split PDF here]  pages 279–280 of packet</t>
        </is>
      </c>
      <c r="G100" s="140" t="inlineStr">
        <is>
          <t>IV</t>
        </is>
      </c>
      <c r="H100" s="140" t="inlineStr">
        <is>
          <t>Lehman, Leslie</t>
        </is>
      </c>
      <c r="I100" s="137" t="inlineStr">
        <is>
          <t>2022-11-18</t>
        </is>
      </c>
      <c r="J100" s="136" t="inlineStr">
        <is>
          <t>INTERVIEW</t>
        </is>
      </c>
      <c r="K100" s="152" t="inlineStr">
        <is>
          <t>MEDIUM</t>
        </is>
      </c>
      <c r="L100" s="140" t="n"/>
    </row>
    <row r="101" ht="36" customHeight="1" s="126">
      <c r="A101" s="136" t="inlineStr">
        <is>
          <t>0096</t>
        </is>
      </c>
      <c r="B101" s="137" t="n">
        <v>281</v>
      </c>
      <c r="C101" s="137" t="n">
        <v>282</v>
      </c>
      <c r="D101" s="138" t="inlineStr">
        <is>
          <t>Compressed D22000030 ISP REPORT - REDACTED (GRAPHIC) Compressed 2.pdf</t>
        </is>
      </c>
      <c r="E101" s="138" t="inlineStr">
        <is>
          <t>D22000030_Reports/0096_IV</t>
        </is>
      </c>
      <c r="F101" s="139" t="inlineStr">
        <is>
          <t>[attach split PDF here]  pages 281–282 of packet</t>
        </is>
      </c>
      <c r="G101" s="140" t="inlineStr">
        <is>
          <t>IV</t>
        </is>
      </c>
      <c r="H101" s="140" t="inlineStr">
        <is>
          <t>Lehman, Leslie</t>
        </is>
      </c>
      <c r="I101" s="137" t="inlineStr">
        <is>
          <t>2022-11-18</t>
        </is>
      </c>
      <c r="J101" s="136" t="inlineStr">
        <is>
          <t>INTERVIEW</t>
        </is>
      </c>
      <c r="K101" s="152" t="inlineStr">
        <is>
          <t>MEDIUM</t>
        </is>
      </c>
      <c r="L101" s="140" t="n"/>
    </row>
    <row r="102" ht="36" customHeight="1" s="126">
      <c r="A102" s="164" t="inlineStr">
        <is>
          <t>0097</t>
        </is>
      </c>
      <c r="B102" s="165" t="n">
        <v>283</v>
      </c>
      <c r="C102" s="165" t="n">
        <v>286</v>
      </c>
      <c r="D102" s="166" t="inlineStr">
        <is>
          <t>Compressed D22000030 ISP REPORT - REDACTED (GRAPHIC) Compressed 2.pdf</t>
        </is>
      </c>
      <c r="E102" s="166" t="inlineStr">
        <is>
          <t>D22000030_Reports/0097_DNA</t>
        </is>
      </c>
      <c r="F102" s="195" t="inlineStr">
        <is>
          <t>0097_DNA_p283-286.pdf</t>
        </is>
      </c>
      <c r="G102" s="168" t="inlineStr">
        <is>
          <t>DNA</t>
        </is>
      </c>
      <c r="H102" s="168" t="inlineStr">
        <is>
          <t>Lehman, Leslie</t>
        </is>
      </c>
      <c r="I102" s="165" t="inlineStr">
        <is>
          <t>2022-11-23</t>
        </is>
      </c>
      <c r="J102" s="164" t="inlineStr">
        <is>
          <t>EVIDENCE / DNA / PHOTOS / VIDEO</t>
        </is>
      </c>
      <c r="K102" s="135" t="inlineStr">
        <is>
          <t>READ FIRST</t>
        </is>
      </c>
      <c r="L102" s="168" t="inlineStr">
        <is>
          <t>Retrieved DNA swabs collected 11/23.</t>
        </is>
      </c>
    </row>
    <row r="103" ht="36" customHeight="1" s="126">
      <c r="A103" s="147" t="inlineStr">
        <is>
          <t>0098</t>
        </is>
      </c>
      <c r="B103" s="148" t="inlineStr">
        <is>
          <t>—</t>
        </is>
      </c>
      <c r="C103" s="148" t="inlineStr">
        <is>
          <t>—</t>
        </is>
      </c>
      <c r="D103" s="149" t="inlineStr">
        <is>
          <t>Compressed D22000030 ISP REPORT - REDACTED (GRAPHIC) Compressed 2.pdf</t>
        </is>
      </c>
      <c r="E103" s="149" t="inlineStr">
        <is>
          <t>D22000030_Reports/0098_OCR_GAP</t>
        </is>
      </c>
      <c r="F103" s="150" t="inlineStr">
        <is>
          <t>[attach split PDF here]</t>
        </is>
      </c>
      <c r="G103" s="151" t="inlineStr">
        <is>
          <t>(gap in OCR)</t>
        </is>
      </c>
      <c r="H103" s="151" t="n"/>
      <c r="I103" s="148" t="n"/>
      <c r="J103" s="147" t="inlineStr">
        <is>
          <t>MISC / OTHER</t>
        </is>
      </c>
      <c r="K103" s="147" t="inlineStr">
        <is>
          <t>INDEX ONLY</t>
        </is>
      </c>
      <c r="L103" s="151" t="n"/>
    </row>
    <row r="104" ht="36" customHeight="1" s="126">
      <c r="A104" s="147" t="inlineStr">
        <is>
          <t>0099</t>
        </is>
      </c>
      <c r="B104" s="148" t="inlineStr">
        <is>
          <t>—</t>
        </is>
      </c>
      <c r="C104" s="148" t="inlineStr">
        <is>
          <t>—</t>
        </is>
      </c>
      <c r="D104" s="149" t="inlineStr">
        <is>
          <t>Compressed D22000030 ISP REPORT - REDACTED (GRAPHIC) Compressed 2.pdf</t>
        </is>
      </c>
      <c r="E104" s="149" t="inlineStr">
        <is>
          <t>D22000030_Reports/0099_OCR_GAP</t>
        </is>
      </c>
      <c r="F104" s="150" t="inlineStr">
        <is>
          <t>[attach split PDF here]</t>
        </is>
      </c>
      <c r="G104" s="151" t="inlineStr">
        <is>
          <t>(gap in OCR)</t>
        </is>
      </c>
      <c r="H104" s="151" t="n"/>
      <c r="I104" s="148" t="n"/>
      <c r="J104" s="147" t="inlineStr">
        <is>
          <t>MISC / OTHER</t>
        </is>
      </c>
      <c r="K104" s="147" t="inlineStr">
        <is>
          <t>INDEX ONLY</t>
        </is>
      </c>
      <c r="L104" s="151" t="n"/>
    </row>
    <row r="105" ht="36" customHeight="1" s="126">
      <c r="A105" s="130" t="inlineStr">
        <is>
          <t>0100</t>
        </is>
      </c>
      <c r="B105" s="131" t="n">
        <v>289</v>
      </c>
      <c r="C105" s="131" t="n">
        <v>291</v>
      </c>
      <c r="D105" s="132" t="inlineStr">
        <is>
          <t>Compressed D22000030 ISP REPORT - REDACTED (GRAPHIC) Compressed 2.pdf</t>
        </is>
      </c>
      <c r="E105" s="132" t="inlineStr">
        <is>
          <t>D22000030_Reports/0100_RUNNING_REPORT</t>
        </is>
      </c>
      <c r="F105" s="163" t="inlineStr">
        <is>
          <t>[attach split PDF here]  pages 289–291 of packet</t>
        </is>
      </c>
      <c r="G105" s="134" t="inlineStr">
        <is>
          <t>RUNNING REPORT</t>
        </is>
      </c>
      <c r="H105" s="134" t="inlineStr">
        <is>
          <t>Lehman, Leslie</t>
        </is>
      </c>
      <c r="I105" s="131" t="inlineStr">
        <is>
          <t>2022-11-16</t>
        </is>
      </c>
      <c r="J105" s="130" t="inlineStr">
        <is>
          <t>ADMIN / ASSIGNMENT</t>
        </is>
      </c>
      <c r="K105" s="152" t="inlineStr">
        <is>
          <t>MEDIUM</t>
        </is>
      </c>
      <c r="L105" s="134" t="inlineStr">
        <is>
          <t>11/16 response to MPD; running report.</t>
        </is>
      </c>
    </row>
    <row r="106" ht="36" customHeight="1" s="126">
      <c r="A106" s="130" t="inlineStr">
        <is>
          <t>0101</t>
        </is>
      </c>
      <c r="B106" s="131" t="n">
        <v>292</v>
      </c>
      <c r="C106" s="131" t="n">
        <v>293</v>
      </c>
      <c r="D106" s="132" t="inlineStr">
        <is>
          <t>Compressed D22000030 ISP REPORT - REDACTED (GRAPHIC) Compressed 2.pdf</t>
        </is>
      </c>
      <c r="E106" s="132" t="inlineStr">
        <is>
          <t>D22000030_Reports/0101_VICTIMOLOGY_TRIAGE</t>
        </is>
      </c>
      <c r="F106" s="163" t="inlineStr">
        <is>
          <t>[attach split PDF here]  pages 292–293 of packet</t>
        </is>
      </c>
      <c r="G106" s="134" t="inlineStr">
        <is>
          <t>VICTIMOLOGY TRIAGE</t>
        </is>
      </c>
      <c r="H106" s="134" t="inlineStr">
        <is>
          <t>Lake, Joseph</t>
        </is>
      </c>
      <c r="I106" s="131" t="inlineStr">
        <is>
          <t>2023-01-10</t>
        </is>
      </c>
      <c r="J106" s="130" t="inlineStr">
        <is>
          <t>ADMIN / ASSIGNMENT</t>
        </is>
      </c>
      <c r="K106" s="141" t="inlineStr">
        <is>
          <t>HIGH</t>
        </is>
      </c>
      <c r="L106" s="134" t="inlineStr">
        <is>
          <t>11/16/2022–01/07/2023 victimology work.</t>
        </is>
      </c>
    </row>
    <row r="107" ht="36" customHeight="1" s="126">
      <c r="A107" s="136" t="inlineStr">
        <is>
          <t>0102</t>
        </is>
      </c>
      <c r="B107" s="137" t="n">
        <v>294</v>
      </c>
      <c r="C107" s="137" t="n">
        <v>297</v>
      </c>
      <c r="D107" s="138" t="inlineStr">
        <is>
          <t>Compressed D22000030 ISP REPORT - REDACTED (GRAPHIC) Compressed 2.pdf</t>
        </is>
      </c>
      <c r="E107" s="138" t="inlineStr">
        <is>
          <t>D22000030_Reports/0102_INTERVIEW_FOLLOW-UP</t>
        </is>
      </c>
      <c r="F107" s="139" t="inlineStr">
        <is>
          <t>[attach split PDF here]  pages 294–297 of packet</t>
        </is>
      </c>
      <c r="G107" s="140" t="inlineStr">
        <is>
          <t>INTERVIEW / FOLLOW-UP</t>
        </is>
      </c>
      <c r="H107" s="140" t="inlineStr">
        <is>
          <t>Snell, Timothy E</t>
        </is>
      </c>
      <c r="I107" s="137" t="inlineStr">
        <is>
          <t>2023-01-10</t>
        </is>
      </c>
      <c r="J107" s="136" t="inlineStr">
        <is>
          <t>INTERVIEW</t>
        </is>
      </c>
      <c r="K107" s="152" t="inlineStr">
        <is>
          <t>MEDIUM</t>
        </is>
      </c>
      <c r="L107" s="140" t="inlineStr">
        <is>
          <t>01/10 ~1040 hours.</t>
        </is>
      </c>
    </row>
    <row r="108" ht="36" customHeight="1" s="126">
      <c r="A108" s="136" t="inlineStr">
        <is>
          <t>0103</t>
        </is>
      </c>
      <c r="B108" s="137" t="n">
        <v>298</v>
      </c>
      <c r="C108" s="137" t="n">
        <v>299</v>
      </c>
      <c r="D108" s="138" t="inlineStr">
        <is>
          <t>Compressed D22000030 ISP REPORT - REDACTED (GRAPHIC) Compressed 2.pdf</t>
        </is>
      </c>
      <c r="E108" s="138" t="inlineStr">
        <is>
          <t>D22000030_Reports/0103_INTERVIEW</t>
        </is>
      </c>
      <c r="F108" s="139" t="inlineStr">
        <is>
          <t>[attach split PDF here]  pages 298–299 of packet</t>
        </is>
      </c>
      <c r="G108" s="140" t="inlineStr">
        <is>
          <t>INTERVIEW</t>
        </is>
      </c>
      <c r="H108" s="140" t="inlineStr">
        <is>
          <t>Kempf + Stennett</t>
        </is>
      </c>
      <c r="I108" s="137" t="inlineStr">
        <is>
          <t>2023-01-10</t>
        </is>
      </c>
      <c r="J108" s="136" t="inlineStr">
        <is>
          <t>INTERVIEW</t>
        </is>
      </c>
      <c r="K108" s="152" t="inlineStr">
        <is>
          <t>MEDIUM</t>
        </is>
      </c>
      <c r="L108" s="140" t="n"/>
    </row>
    <row r="109" ht="36" customHeight="1" s="126">
      <c r="A109" s="136" t="inlineStr">
        <is>
          <t>0104</t>
        </is>
      </c>
      <c r="B109" s="137" t="n">
        <v>300</v>
      </c>
      <c r="C109" s="137" t="n">
        <v>311</v>
      </c>
      <c r="D109" s="138" t="inlineStr">
        <is>
          <t>Compressed D22000030 ISP REPORT - REDACTED (GRAPHIC) Compressed 2.pdf</t>
        </is>
      </c>
      <c r="E109" s="138" t="inlineStr">
        <is>
          <t>D22000030_Reports/0104_INTERVIEW_BLOCK</t>
        </is>
      </c>
      <c r="F109" s="139" t="inlineStr">
        <is>
          <t>[attach split PDF here]  pages 300–311 of packet</t>
        </is>
      </c>
      <c r="G109" s="140" t="inlineStr">
        <is>
          <t>INTERVIEW BLOCK</t>
        </is>
      </c>
      <c r="H109" s="140" t="inlineStr">
        <is>
          <t>Adams, Will</t>
        </is>
      </c>
      <c r="I109" s="137" t="inlineStr">
        <is>
          <t>2022-11-21</t>
        </is>
      </c>
      <c r="J109" s="136" t="inlineStr">
        <is>
          <t>INTERVIEW</t>
        </is>
      </c>
      <c r="K109" s="152" t="inlineStr">
        <is>
          <t>MEDIUM</t>
        </is>
      </c>
      <c r="L109" s="140" t="inlineStr">
        <is>
          <t>Long Adams interview block starting 11/21.</t>
        </is>
      </c>
    </row>
    <row r="110" ht="36" customHeight="1" s="126">
      <c r="A110" s="136" t="inlineStr">
        <is>
          <t>0111</t>
        </is>
      </c>
      <c r="B110" s="137" t="n">
        <v>317</v>
      </c>
      <c r="C110" s="137" t="n">
        <v>317</v>
      </c>
      <c r="D110" s="138" t="inlineStr">
        <is>
          <t>Compressed D22000030 ISP REPORT - REDACTED (GRAPHIC) Compressed 2.pdf</t>
        </is>
      </c>
      <c r="E110" s="138" t="inlineStr">
        <is>
          <t>D22000030_Reports/0111_INTERVIEW</t>
        </is>
      </c>
      <c r="F110" s="139" t="inlineStr">
        <is>
          <t>[attach split PDF here]  pages 317–317 of packet</t>
        </is>
      </c>
      <c r="G110" s="140" t="inlineStr">
        <is>
          <t>INTERVIEW</t>
        </is>
      </c>
      <c r="H110" s="140" t="inlineStr">
        <is>
          <t>Herman, Cody</t>
        </is>
      </c>
      <c r="I110" s="137" t="inlineStr">
        <is>
          <t>2023-01-10</t>
        </is>
      </c>
      <c r="J110" s="136" t="inlineStr">
        <is>
          <t>INTERVIEW</t>
        </is>
      </c>
      <c r="K110" s="152" t="inlineStr">
        <is>
          <t>MEDIUM</t>
        </is>
      </c>
      <c r="L110" s="140" t="inlineStr">
        <is>
          <t>End of report note.</t>
        </is>
      </c>
    </row>
    <row r="111" ht="36" customHeight="1" s="126">
      <c r="A111" s="153" t="inlineStr">
        <is>
          <t>0115</t>
        </is>
      </c>
      <c r="B111" s="154" t="n">
        <v>325</v>
      </c>
      <c r="C111" s="154" t="n">
        <v>326</v>
      </c>
      <c r="D111" s="155" t="inlineStr">
        <is>
          <t>Compressed D22000030 ISP REPORT - REDACTED (GRAPHIC) Compressed 2.pdf</t>
        </is>
      </c>
      <c r="E111" s="155" t="inlineStr">
        <is>
          <t>D22000030_Reports/0115_IV_-_TIP_6008</t>
        </is>
      </c>
      <c r="F111" s="156" t="inlineStr">
        <is>
          <t>[attach split PDF here]  pages 325–326 of packet</t>
        </is>
      </c>
      <c r="G111" s="157" t="inlineStr">
        <is>
          <t>IV - TIP 6008</t>
        </is>
      </c>
      <c r="H111" s="157" t="n"/>
      <c r="I111" s="154" t="inlineStr">
        <is>
          <t>2023-01-10</t>
        </is>
      </c>
      <c r="J111" s="153" t="inlineStr">
        <is>
          <t>TIPS / CANVASS</t>
        </is>
      </c>
      <c r="K111" s="152" t="inlineStr">
        <is>
          <t>MEDIUM</t>
        </is>
      </c>
      <c r="L111" s="157" t="n"/>
    </row>
    <row r="112" ht="36" customHeight="1" s="126">
      <c r="A112" s="153" t="inlineStr">
        <is>
          <t>0116</t>
        </is>
      </c>
      <c r="B112" s="154" t="n">
        <v>327</v>
      </c>
      <c r="C112" s="154" t="n">
        <v>329</v>
      </c>
      <c r="D112" s="155" t="inlineStr">
        <is>
          <t>Compressed D22000030 ISP REPORT - REDACTED (GRAPHIC) Compressed 2.pdf</t>
        </is>
      </c>
      <c r="E112" s="155" t="inlineStr">
        <is>
          <t>D22000030_Reports/0116_TIP_5013_IV</t>
        </is>
      </c>
      <c r="F112" s="156" t="inlineStr">
        <is>
          <t>[attach split PDF here]  pages 327–329 of packet</t>
        </is>
      </c>
      <c r="G112" s="157" t="inlineStr">
        <is>
          <t>TIP 5013 / IV</t>
        </is>
      </c>
      <c r="H112" s="157" t="inlineStr">
        <is>
          <t>Adams, Will</t>
        </is>
      </c>
      <c r="I112" s="154" t="inlineStr">
        <is>
          <t>2022-12-01</t>
        </is>
      </c>
      <c r="J112" s="153" t="inlineStr">
        <is>
          <t>TIPS / CANVASS</t>
        </is>
      </c>
      <c r="K112" s="152" t="inlineStr">
        <is>
          <t>MEDIUM</t>
        </is>
      </c>
      <c r="L112" s="157" t="n"/>
    </row>
    <row r="113" ht="36" customHeight="1" s="126">
      <c r="A113" s="136" t="inlineStr">
        <is>
          <t>0117</t>
        </is>
      </c>
      <c r="B113" s="137" t="n">
        <v>330</v>
      </c>
      <c r="C113" s="137" t="n">
        <v>330</v>
      </c>
      <c r="D113" s="138" t="inlineStr">
        <is>
          <t>Compressed D22000030 ISP REPORT - REDACTED (GRAPHIC) Compressed 2.pdf</t>
        </is>
      </c>
      <c r="E113" s="138" t="inlineStr">
        <is>
          <t>D22000030_Reports/0117_INTERVIEW</t>
        </is>
      </c>
      <c r="F113" s="139" t="inlineStr">
        <is>
          <t>[attach split PDF here]  pages 330–330 of packet</t>
        </is>
      </c>
      <c r="G113" s="140" t="inlineStr">
        <is>
          <t>INTERVIEW</t>
        </is>
      </c>
      <c r="H113" s="140" t="n"/>
      <c r="I113" s="137" t="inlineStr">
        <is>
          <t>2023-01-10</t>
        </is>
      </c>
      <c r="J113" s="136" t="inlineStr">
        <is>
          <t>INTERVIEW</t>
        </is>
      </c>
      <c r="K113" s="152" t="inlineStr">
        <is>
          <t>MEDIUM</t>
        </is>
      </c>
      <c r="L113" s="140" t="n"/>
    </row>
    <row r="114" ht="36" customHeight="1" s="126">
      <c r="A114" s="136" t="inlineStr">
        <is>
          <t>0118</t>
        </is>
      </c>
      <c r="B114" s="137" t="n">
        <v>331</v>
      </c>
      <c r="C114" s="137" t="n">
        <v>333</v>
      </c>
      <c r="D114" s="138" t="inlineStr">
        <is>
          <t>Compressed D22000030 ISP REPORT - REDACTED (GRAPHIC) Compressed 2.pdf</t>
        </is>
      </c>
      <c r="E114" s="138" t="inlineStr">
        <is>
          <t>D22000030_Reports/0118_INV</t>
        </is>
      </c>
      <c r="F114" s="139" t="inlineStr">
        <is>
          <t>[attach split PDF here]  pages 331–333 of packet</t>
        </is>
      </c>
      <c r="G114" s="140" t="inlineStr">
        <is>
          <t>INV</t>
        </is>
      </c>
      <c r="H114" s="140" t="inlineStr">
        <is>
          <t>Walker, Brady</t>
        </is>
      </c>
      <c r="I114" s="137" t="inlineStr">
        <is>
          <t>2023-01-10</t>
        </is>
      </c>
      <c r="J114" s="136" t="inlineStr">
        <is>
          <t>INTERVIEW</t>
        </is>
      </c>
      <c r="K114" s="152" t="inlineStr">
        <is>
          <t>MEDIUM</t>
        </is>
      </c>
      <c r="L114" s="140" t="inlineStr">
        <is>
          <t>01/10 ~1504 hours.</t>
        </is>
      </c>
    </row>
    <row r="115" ht="36" customHeight="1" s="126">
      <c r="A115" s="130" t="inlineStr">
        <is>
          <t>0121</t>
        </is>
      </c>
      <c r="B115" s="131" t="n">
        <v>338</v>
      </c>
      <c r="C115" s="131" t="n">
        <v>345</v>
      </c>
      <c r="D115" s="132" t="inlineStr">
        <is>
          <t>Compressed D22000030 ISP REPORT - REDACTED (GRAPHIC) Compressed 2.pdf</t>
        </is>
      </c>
      <c r="E115" s="132" t="inlineStr">
        <is>
          <t>D22000030_Reports/0121_NOVDEC_WORK_BLOCK</t>
        </is>
      </c>
      <c r="F115" s="163" t="inlineStr">
        <is>
          <t>[attach split PDF here]  pages 338–345 of packet</t>
        </is>
      </c>
      <c r="G115" s="134" t="inlineStr">
        <is>
          <t>NOV–DEC WORK BLOCK</t>
        </is>
      </c>
      <c r="H115" s="134" t="inlineStr">
        <is>
          <t>O'Harra, Ryan</t>
        </is>
      </c>
      <c r="I115" s="131" t="inlineStr">
        <is>
          <t>2023-01-12</t>
        </is>
      </c>
      <c r="J115" s="130" t="inlineStr">
        <is>
          <t>ADMIN / ASSIGNMENT</t>
        </is>
      </c>
      <c r="K115" s="152" t="inlineStr">
        <is>
          <t>MEDIUM</t>
        </is>
      </c>
      <c r="L115" s="134" t="inlineStr">
        <is>
          <t>Nov–Dec 2022 work summarized 01/12/2023.</t>
        </is>
      </c>
    </row>
    <row r="116" ht="36" customHeight="1" s="126">
      <c r="A116" s="141" t="inlineStr">
        <is>
          <t>0122</t>
        </is>
      </c>
      <c r="B116" s="179" t="n">
        <v>346</v>
      </c>
      <c r="C116" s="179" t="n">
        <v>351</v>
      </c>
      <c r="D116" s="180" t="inlineStr">
        <is>
          <t>Compressed D22000030 ISP REPORT - REDACTED (GRAPHIC) Compressed 2.pdf</t>
        </is>
      </c>
      <c r="E116" s="180" t="inlineStr">
        <is>
          <t>D22000030_Reports/0122_INTERVIEW_Kohberger_perceived_quiet</t>
        </is>
      </c>
      <c r="F116" s="181" t="inlineStr">
        <is>
          <t>[attach split PDF here]  pages 346–351 of packet</t>
        </is>
      </c>
      <c r="G116" s="182" t="inlineStr">
        <is>
          <t>INTERVIEW (Kohberger perceived quiet)</t>
        </is>
      </c>
      <c r="H116" s="182" t="inlineStr">
        <is>
          <t>O'Harra, Ryan + Schwecke</t>
        </is>
      </c>
      <c r="I116" s="179" t="inlineStr">
        <is>
          <t>2023-01-12</t>
        </is>
      </c>
      <c r="J116" s="141" t="inlineStr">
        <is>
          <t>KOHBERGER / WARRANT / SEARCH</t>
        </is>
      </c>
      <c r="K116" s="141" t="inlineStr">
        <is>
          <t>HIGH</t>
        </is>
      </c>
      <c r="L116" s="182" t="inlineStr">
        <is>
          <t>Perceived Kohberger quiet, well-read.</t>
        </is>
      </c>
    </row>
    <row r="117" ht="36" customHeight="1" s="126">
      <c r="A117" s="136" t="inlineStr">
        <is>
          <t>0124</t>
        </is>
      </c>
      <c r="B117" s="137" t="n">
        <v>352</v>
      </c>
      <c r="C117" s="137" t="n">
        <v>357</v>
      </c>
      <c r="D117" s="138" t="inlineStr">
        <is>
          <t>Compressed D22000030 ISP REPORT - REDACTED (GRAPHIC) Compressed 2.pdf</t>
        </is>
      </c>
      <c r="E117" s="138" t="inlineStr">
        <is>
          <t>D22000030_Reports/0124_INTERVIEW</t>
        </is>
      </c>
      <c r="F117" s="139" t="inlineStr">
        <is>
          <t>[attach split PDF here]  pages 352–357 of packet</t>
        </is>
      </c>
      <c r="G117" s="140" t="inlineStr">
        <is>
          <t>INTERVIEW</t>
        </is>
      </c>
      <c r="H117" s="140" t="inlineStr">
        <is>
          <t>Powell, Hugh + Schwecke</t>
        </is>
      </c>
      <c r="I117" s="137" t="inlineStr">
        <is>
          <t>2023-01-13</t>
        </is>
      </c>
      <c r="J117" s="136" t="inlineStr">
        <is>
          <t>INTERVIEW</t>
        </is>
      </c>
      <c r="K117" s="152" t="inlineStr">
        <is>
          <t>MEDIUM</t>
        </is>
      </c>
      <c r="L117" s="140" t="inlineStr">
        <is>
          <t>01/04 interview pair.</t>
        </is>
      </c>
    </row>
    <row r="118" ht="36" customHeight="1" s="126">
      <c r="A118" s="136" t="inlineStr">
        <is>
          <t>0127</t>
        </is>
      </c>
      <c r="B118" s="137" t="n">
        <v>358</v>
      </c>
      <c r="C118" s="137" t="n">
        <v>364</v>
      </c>
      <c r="D118" s="138" t="inlineStr">
        <is>
          <t>Compressed D22000030 ISP REPORT - REDACTED (GRAPHIC) Compressed 2.pdf</t>
        </is>
      </c>
      <c r="E118" s="138" t="inlineStr">
        <is>
          <t>D22000030_Reports/0127_IV</t>
        </is>
      </c>
      <c r="F118" s="139" t="inlineStr">
        <is>
          <t>[attach split PDF here]  pages 358–364 of packet</t>
        </is>
      </c>
      <c r="G118" s="140" t="inlineStr">
        <is>
          <t>IV</t>
        </is>
      </c>
      <c r="H118" s="140" t="inlineStr">
        <is>
          <t>ISP Senior Det.</t>
        </is>
      </c>
      <c r="I118" s="137" t="inlineStr">
        <is>
          <t>2022-11-25</t>
        </is>
      </c>
      <c r="J118" s="136" t="inlineStr">
        <is>
          <t>INTERVIEW</t>
        </is>
      </c>
      <c r="K118" s="152" t="inlineStr">
        <is>
          <t>MEDIUM</t>
        </is>
      </c>
      <c r="L118" s="140" t="inlineStr">
        <is>
          <t>Friday 11/25/2022 interview.</t>
        </is>
      </c>
    </row>
    <row r="119" ht="36" customHeight="1" s="126">
      <c r="A119" s="141" t="inlineStr">
        <is>
          <t>0129</t>
        </is>
      </c>
      <c r="B119" s="179" t="n">
        <v>365</v>
      </c>
      <c r="C119" s="179" t="n">
        <v>367</v>
      </c>
      <c r="D119" s="180" t="inlineStr">
        <is>
          <t>Compressed D22000030 ISP REPORT - REDACTED (GRAPHIC) Compressed 2.pdf</t>
        </is>
      </c>
      <c r="E119" s="180" t="inlineStr">
        <is>
          <t>D22000030_Reports/0129_KOHBERGER_APARTMENT</t>
        </is>
      </c>
      <c r="F119" s="194" t="inlineStr">
        <is>
          <t>0129_KOHBERGER_APARTMENT_p365-367.pdf</t>
        </is>
      </c>
      <c r="G119" s="182" t="inlineStr">
        <is>
          <t>KOHBERGER APARTMENT</t>
        </is>
      </c>
      <c r="H119" s="182" t="inlineStr">
        <is>
          <t>Talbott, Jeffory R</t>
        </is>
      </c>
      <c r="I119" s="179" t="inlineStr">
        <is>
          <t>2023-01-19</t>
        </is>
      </c>
      <c r="J119" s="141" t="inlineStr">
        <is>
          <t>KOHBERGER / WARRANT / SEARCH</t>
        </is>
      </c>
      <c r="K119" s="135" t="inlineStr">
        <is>
          <t>READ FIRST</t>
        </is>
      </c>
      <c r="L119" s="182" t="inlineStr">
        <is>
          <t>Unit vacant / unused appearance. Evidence logged 01/19.</t>
        </is>
      </c>
    </row>
    <row r="120" ht="36" customHeight="1" s="126">
      <c r="A120" s="141" t="inlineStr">
        <is>
          <t>0130</t>
        </is>
      </c>
      <c r="B120" s="179" t="n">
        <v>368</v>
      </c>
      <c r="C120" s="179" t="n">
        <v>368</v>
      </c>
      <c r="D120" s="180" t="inlineStr">
        <is>
          <t>Compressed D22000030 ISP REPORT - REDACTED (GRAPHIC) Compressed 2.pdf</t>
        </is>
      </c>
      <c r="E120" s="180" t="inlineStr">
        <is>
          <t>D22000030_Reports/0130_MINISTORAGE</t>
        </is>
      </c>
      <c r="F120" s="194" t="inlineStr">
        <is>
          <t>0130_MINISTORAGE_p368.pdf</t>
        </is>
      </c>
      <c r="G120" s="182" t="inlineStr">
        <is>
          <t>MINISTORAGE</t>
        </is>
      </c>
      <c r="H120" s="182" t="inlineStr">
        <is>
          <t>Schwecke + Adams + Herman</t>
        </is>
      </c>
      <c r="I120" s="179" t="inlineStr">
        <is>
          <t>2023-01-20</t>
        </is>
      </c>
      <c r="J120" s="141" t="inlineStr">
        <is>
          <t>KOHBERGER / WARRANT / SEARCH</t>
        </is>
      </c>
      <c r="K120" s="135" t="inlineStr">
        <is>
          <t>READ FIRST</t>
        </is>
      </c>
      <c r="L120" s="182" t="inlineStr">
        <is>
          <t>12/28 mini-storage work.</t>
        </is>
      </c>
    </row>
    <row r="121" ht="36" customHeight="1" s="126">
      <c r="A121" s="141" t="inlineStr">
        <is>
          <t>0131</t>
        </is>
      </c>
      <c r="B121" s="179" t="n">
        <v>369</v>
      </c>
      <c r="C121" s="179" t="n">
        <v>370</v>
      </c>
      <c r="D121" s="180" t="inlineStr">
        <is>
          <t>Compressed D22000030 ISP REPORT - REDACTED (GRAPHIC) Compressed 2.pdf</t>
        </is>
      </c>
      <c r="E121" s="180" t="inlineStr">
        <is>
          <t>D22000030_Reports/0131_SEARCH_Kohberger_office</t>
        </is>
      </c>
      <c r="F121" s="194" t="inlineStr">
        <is>
          <t>0131_SEARCH_Kohberger_office_p369-370.pdf</t>
        </is>
      </c>
      <c r="G121" s="182" t="inlineStr">
        <is>
          <t>SEARCH (Kohberger office)</t>
        </is>
      </c>
      <c r="H121" s="182" t="inlineStr">
        <is>
          <t>Talbott / Daniels SW</t>
        </is>
      </c>
      <c r="I121" s="179" t="inlineStr">
        <is>
          <t>2023-01-20</t>
        </is>
      </c>
      <c r="J121" s="141" t="inlineStr">
        <is>
          <t>KOHBERGER / WARRANT / SEARCH</t>
        </is>
      </c>
      <c r="K121" s="135" t="inlineStr">
        <is>
          <t>READ FIRST</t>
        </is>
      </c>
      <c r="L121" s="182" t="inlineStr">
        <is>
          <t>Daniels authored SW for office belonging to Kohberger.</t>
        </is>
      </c>
    </row>
    <row r="122" ht="36" customHeight="1" s="126">
      <c r="A122" s="141" t="inlineStr">
        <is>
          <t>0132</t>
        </is>
      </c>
      <c r="B122" s="179" t="n">
        <v>371</v>
      </c>
      <c r="C122" s="179" t="n">
        <v>373</v>
      </c>
      <c r="D122" s="180" t="inlineStr">
        <is>
          <t>Compressed D22000030 ISP REPORT - REDACTED (GRAPHIC) Compressed 2.pdf</t>
        </is>
      </c>
      <c r="E122" s="180" t="inlineStr">
        <is>
          <t>D22000030_Reports/0132_INTERVIEW_keys</t>
        </is>
      </c>
      <c r="F122" s="181" t="inlineStr">
        <is>
          <t>[attach split PDF here]  pages 371–373 of packet</t>
        </is>
      </c>
      <c r="G122" s="182" t="inlineStr">
        <is>
          <t>INTERVIEW (keys)</t>
        </is>
      </c>
      <c r="H122" s="182" t="inlineStr">
        <is>
          <t>Powell, Hugh + Schwecke</t>
        </is>
      </c>
      <c r="I122" s="179" t="inlineStr">
        <is>
          <t>2023-01-20</t>
        </is>
      </c>
      <c r="J122" s="141" t="inlineStr">
        <is>
          <t>KOHBERGER / WARRANT / SEARCH</t>
        </is>
      </c>
      <c r="K122" s="141" t="inlineStr">
        <is>
          <t>HIGH</t>
        </is>
      </c>
      <c r="L122" s="182" t="inlineStr">
        <is>
          <t>01/05 ~12:56 p.m.; spare keys remembered.</t>
        </is>
      </c>
    </row>
    <row r="123" ht="36" customHeight="1" s="126">
      <c r="A123" s="135" t="inlineStr">
        <is>
          <t>0133</t>
        </is>
      </c>
      <c r="B123" s="174" t="n">
        <v>374</v>
      </c>
      <c r="C123" s="174" t="n">
        <v>385</v>
      </c>
      <c r="D123" s="175" t="inlineStr">
        <is>
          <t>Compressed D22000030 ISP REPORT - REDACTED (GRAPHIC) Compressed 2.pdf</t>
        </is>
      </c>
      <c r="E123" s="175" t="inlineStr">
        <is>
          <t>D22000030_Reports/0133_12-3_CRIME_SCENE</t>
        </is>
      </c>
      <c r="F123" s="178" t="inlineStr">
        <is>
          <t>[attach split PDF here]  pages 374–385 of packet</t>
        </is>
      </c>
      <c r="G123" s="177" t="inlineStr">
        <is>
          <t>12-3 CRIME SCENE</t>
        </is>
      </c>
      <c r="H123" s="177" t="inlineStr">
        <is>
          <t>Powell / Dist 2</t>
        </is>
      </c>
      <c r="I123" s="174" t="inlineStr">
        <is>
          <t>2023-01-20</t>
        </is>
      </c>
      <c r="J123" s="135" t="inlineStr">
        <is>
          <t>CRIME SCENE / GRAPHIC</t>
        </is>
      </c>
      <c r="K123" s="141" t="inlineStr">
        <is>
          <t>HIGH</t>
        </is>
      </c>
      <c r="L123" s="177" t="inlineStr">
        <is>
          <t>Additional scene work dated 12/3 in title. GRAPHIC.</t>
        </is>
      </c>
    </row>
    <row r="124" ht="36" customHeight="1" s="126">
      <c r="A124" s="164" t="inlineStr">
        <is>
          <t>0134</t>
        </is>
      </c>
      <c r="B124" s="165" t="n">
        <v>386</v>
      </c>
      <c r="C124" s="165" t="n">
        <v>389</v>
      </c>
      <c r="D124" s="166" t="inlineStr">
        <is>
          <t>Compressed D22000030 ISP REPORT - REDACTED (GRAPHIC) Compressed 2.pdf</t>
        </is>
      </c>
      <c r="E124" s="166" t="inlineStr">
        <is>
          <t>D22000030_Reports/0134_EVD_COLLINTERVIEWS</t>
        </is>
      </c>
      <c r="F124" s="167" t="inlineStr">
        <is>
          <t>[attach split PDF here]  pages 386–389 of packet</t>
        </is>
      </c>
      <c r="G124" s="168" t="inlineStr">
        <is>
          <t>EVD COLL/INTERVIEWS</t>
        </is>
      </c>
      <c r="H124" s="168" t="inlineStr">
        <is>
          <t>O'Harra, Ryan</t>
        </is>
      </c>
      <c r="I124" s="165" t="inlineStr">
        <is>
          <t>2023-01-20</t>
        </is>
      </c>
      <c r="J124" s="164" t="inlineStr">
        <is>
          <t>EVIDENCE / DNA / PHOTOS / VIDEO</t>
        </is>
      </c>
      <c r="K124" s="141" t="inlineStr">
        <is>
          <t>HIGH</t>
        </is>
      </c>
      <c r="L124" s="168" t="inlineStr">
        <is>
          <t>Includes 11-13-2022 14:36:57 VISA transaction.</t>
        </is>
      </c>
    </row>
    <row r="125" ht="36" customHeight="1" s="126">
      <c r="A125" s="136" t="inlineStr">
        <is>
          <t>0135</t>
        </is>
      </c>
      <c r="B125" s="137" t="n">
        <v>390</v>
      </c>
      <c r="C125" s="137" t="n">
        <v>391</v>
      </c>
      <c r="D125" s="138" t="inlineStr">
        <is>
          <t>Compressed D22000030 ISP REPORT - REDACTED (GRAPHIC) Compressed 2.pdf</t>
        </is>
      </c>
      <c r="E125" s="138" t="inlineStr">
        <is>
          <t>D22000030_Reports/0135_INTERVIEW</t>
        </is>
      </c>
      <c r="F125" s="139" t="inlineStr">
        <is>
          <t>[attach split PDF here]  pages 390–391 of packet</t>
        </is>
      </c>
      <c r="G125" s="140" t="inlineStr">
        <is>
          <t>INTERVIEW</t>
        </is>
      </c>
      <c r="H125" s="140" t="inlineStr">
        <is>
          <t>O'Harra + Roberts</t>
        </is>
      </c>
      <c r="I125" s="137" t="inlineStr">
        <is>
          <t>2023-01-20</t>
        </is>
      </c>
      <c r="J125" s="136" t="inlineStr">
        <is>
          <t>INTERVIEW</t>
        </is>
      </c>
      <c r="K125" s="152" t="inlineStr">
        <is>
          <t>MEDIUM</t>
        </is>
      </c>
      <c r="L125" s="140" t="inlineStr">
        <is>
          <t>01/18 interview.</t>
        </is>
      </c>
    </row>
    <row r="126" ht="36" customHeight="1" s="126">
      <c r="A126" s="136" t="inlineStr">
        <is>
          <t>0136</t>
        </is>
      </c>
      <c r="B126" s="137" t="n">
        <v>392</v>
      </c>
      <c r="C126" s="137" t="n">
        <v>396</v>
      </c>
      <c r="D126" s="138" t="inlineStr">
        <is>
          <t>Compressed D22000030 ISP REPORT - REDACTED (GRAPHIC) Compressed 2.pdf</t>
        </is>
      </c>
      <c r="E126" s="138" t="inlineStr">
        <is>
          <t>D22000030_Reports/0136_INTERVIEWS</t>
        </is>
      </c>
      <c r="F126" s="139" t="inlineStr">
        <is>
          <t>[attach split PDF here]  pages 392–396 of packet</t>
        </is>
      </c>
      <c r="G126" s="140" t="inlineStr">
        <is>
          <t>INTERVIEWS</t>
        </is>
      </c>
      <c r="H126" s="140" t="inlineStr">
        <is>
          <t>Schwecke, Jacob + Powell</t>
        </is>
      </c>
      <c r="I126" s="137" t="inlineStr">
        <is>
          <t>2023-01-23</t>
        </is>
      </c>
      <c r="J126" s="136" t="inlineStr">
        <is>
          <t>INTERVIEW</t>
        </is>
      </c>
      <c r="K126" s="152" t="inlineStr">
        <is>
          <t>MEDIUM</t>
        </is>
      </c>
      <c r="L126" s="140" t="inlineStr">
        <is>
          <t>Workplace mid-July/Aug 2022.</t>
        </is>
      </c>
    </row>
    <row r="127" ht="36" customHeight="1" s="126">
      <c r="A127" s="136" t="inlineStr">
        <is>
          <t>0137</t>
        </is>
      </c>
      <c r="B127" s="137" t="n">
        <v>397</v>
      </c>
      <c r="C127" s="137" t="n">
        <v>397</v>
      </c>
      <c r="D127" s="138" t="inlineStr">
        <is>
          <t>Compressed D22000030 ISP REPORT - REDACTED (GRAPHIC) Compressed 2.pdf</t>
        </is>
      </c>
      <c r="E127" s="138" t="inlineStr">
        <is>
          <t>D22000030_Reports/0137_IV_12-30</t>
        </is>
      </c>
      <c r="F127" s="139" t="inlineStr">
        <is>
          <t>[attach split PDF here]  pages 397–397 of packet</t>
        </is>
      </c>
      <c r="G127" s="140" t="inlineStr">
        <is>
          <t>I/V 12-30</t>
        </is>
      </c>
      <c r="H127" s="140" t="n"/>
      <c r="I127" s="137" t="inlineStr">
        <is>
          <t>2023-01-23</t>
        </is>
      </c>
      <c r="J127" s="136" t="inlineStr">
        <is>
          <t>INTERVIEW</t>
        </is>
      </c>
      <c r="K127" s="152" t="inlineStr">
        <is>
          <t>MEDIUM</t>
        </is>
      </c>
      <c r="L127" s="140" t="inlineStr">
        <is>
          <t>Window facing backyard; periodic outside noise.</t>
        </is>
      </c>
    </row>
    <row r="128" ht="36" customHeight="1" s="126">
      <c r="A128" s="130" t="inlineStr">
        <is>
          <t>0138</t>
        </is>
      </c>
      <c r="B128" s="131" t="n">
        <v>398</v>
      </c>
      <c r="C128" s="131" t="n">
        <v>400</v>
      </c>
      <c r="D128" s="132" t="inlineStr">
        <is>
          <t>Compressed D22000030 ISP REPORT - REDACTED (GRAPHIC) Compressed 2.pdf</t>
        </is>
      </c>
      <c r="E128" s="132" t="inlineStr">
        <is>
          <t>D22000030_Reports/0138_INT_RUNNING</t>
        </is>
      </c>
      <c r="F128" s="163" t="inlineStr">
        <is>
          <t>[attach split PDF here]  pages 398–400 of packet</t>
        </is>
      </c>
      <c r="G128" s="134" t="inlineStr">
        <is>
          <t>INT / RUNNING</t>
        </is>
      </c>
      <c r="H128" s="134" t="inlineStr">
        <is>
          <t>Schwecke, Jacob</t>
        </is>
      </c>
      <c r="I128" s="131" t="inlineStr">
        <is>
          <t>2023-01-25</t>
        </is>
      </c>
      <c r="J128" s="130" t="inlineStr">
        <is>
          <t>ADMIN / ASSIGNMENT</t>
        </is>
      </c>
      <c r="K128" s="152" t="inlineStr">
        <is>
          <t>MEDIUM</t>
        </is>
      </c>
      <c r="L128" s="134" t="inlineStr">
        <is>
          <t>Course-of-investigation running notes.</t>
        </is>
      </c>
    </row>
    <row r="129" ht="36" customHeight="1" s="126">
      <c r="A129" s="136" t="inlineStr">
        <is>
          <t>0139</t>
        </is>
      </c>
      <c r="B129" s="137" t="n">
        <v>401</v>
      </c>
      <c r="C129" s="137" t="n">
        <v>401</v>
      </c>
      <c r="D129" s="138" t="inlineStr">
        <is>
          <t>Compressed D22000030 ISP REPORT - REDACTED (GRAPHIC) Compressed 2.pdf</t>
        </is>
      </c>
      <c r="E129" s="138" t="inlineStr">
        <is>
          <t>D22000030_Reports/0139_INT</t>
        </is>
      </c>
      <c r="F129" s="139" t="inlineStr">
        <is>
          <t>[attach split PDF here]  pages 401–401 of packet</t>
        </is>
      </c>
      <c r="G129" s="140" t="inlineStr">
        <is>
          <t>INT</t>
        </is>
      </c>
      <c r="H129" s="140" t="inlineStr">
        <is>
          <t>Schwecke + Powell</t>
        </is>
      </c>
      <c r="I129" s="137" t="inlineStr">
        <is>
          <t>2023-01-26</t>
        </is>
      </c>
      <c r="J129" s="136" t="inlineStr">
        <is>
          <t>INTERVIEW</t>
        </is>
      </c>
      <c r="K129" s="152" t="inlineStr">
        <is>
          <t>MEDIUM</t>
        </is>
      </c>
      <c r="L129" s="140" t="inlineStr">
        <is>
          <t>11/18 interview pair.</t>
        </is>
      </c>
    </row>
    <row r="130" ht="36" customHeight="1" s="126">
      <c r="A130" s="147" t="inlineStr">
        <is>
          <t>0140</t>
        </is>
      </c>
      <c r="B130" s="148" t="n">
        <v>402</v>
      </c>
      <c r="C130" s="148" t="n">
        <v>403</v>
      </c>
      <c r="D130" s="149" t="inlineStr">
        <is>
          <t>Compressed D22000030 ISP REPORT - REDACTED (GRAPHIC) Compressed 2.pdf</t>
        </is>
      </c>
      <c r="E130" s="149" t="inlineStr">
        <is>
          <t>D22000030_Reports/0140_PACKING_BELONGINGS</t>
        </is>
      </c>
      <c r="F130" s="150" t="inlineStr">
        <is>
          <t>[attach split PDF here]  pages 402–403 of packet</t>
        </is>
      </c>
      <c r="G130" s="151" t="inlineStr">
        <is>
          <t>PACKING BELONGINGS</t>
        </is>
      </c>
      <c r="H130" s="151" t="inlineStr">
        <is>
          <t>Lt. Dist 2</t>
        </is>
      </c>
      <c r="I130" s="148" t="inlineStr">
        <is>
          <t>2023-01-26</t>
        </is>
      </c>
      <c r="J130" s="147" t="inlineStr">
        <is>
          <t>MISC / OTHER</t>
        </is>
      </c>
      <c r="K130" s="152" t="inlineStr">
        <is>
          <t>MEDIUM</t>
        </is>
      </c>
      <c r="L130" s="151" t="inlineStr">
        <is>
          <t>Returned 12/06 to residence for packing.</t>
        </is>
      </c>
    </row>
    <row r="131" ht="36" customHeight="1" s="126">
      <c r="A131" s="136" t="inlineStr">
        <is>
          <t>0141</t>
        </is>
      </c>
      <c r="B131" s="137" t="n">
        <v>404</v>
      </c>
      <c r="C131" s="137" t="n">
        <v>407</v>
      </c>
      <c r="D131" s="138" t="inlineStr">
        <is>
          <t>Compressed D22000030 ISP REPORT - REDACTED (GRAPHIC) Compressed 2.pdf</t>
        </is>
      </c>
      <c r="E131" s="138" t="inlineStr">
        <is>
          <t>D22000030_Reports/0141_INTERVIEW</t>
        </is>
      </c>
      <c r="F131" s="139" t="inlineStr">
        <is>
          <t>[attach split PDF here]  pages 404–407 of packet</t>
        </is>
      </c>
      <c r="G131" s="140" t="inlineStr">
        <is>
          <t>INTERVIEW</t>
        </is>
      </c>
      <c r="H131" s="140" t="inlineStr">
        <is>
          <t>O'Harra + Schwecke</t>
        </is>
      </c>
      <c r="I131" s="137" t="inlineStr">
        <is>
          <t>2023-01-30</t>
        </is>
      </c>
      <c r="J131" s="136" t="inlineStr">
        <is>
          <t>INTERVIEW</t>
        </is>
      </c>
      <c r="K131" s="141" t="inlineStr">
        <is>
          <t>HIGH</t>
        </is>
      </c>
      <c r="L131" s="140" t="inlineStr">
        <is>
          <t>Break-in / stolen intimate items at another apartment.</t>
        </is>
      </c>
    </row>
    <row r="132" ht="36" customHeight="1" s="126">
      <c r="A132" s="141" t="inlineStr">
        <is>
          <t>0142</t>
        </is>
      </c>
      <c r="B132" s="179" t="n">
        <v>408</v>
      </c>
      <c r="C132" s="179" t="n">
        <v>408</v>
      </c>
      <c r="D132" s="180" t="inlineStr">
        <is>
          <t>Compressed D22000030 ISP REPORT - REDACTED (GRAPHIC) Compressed 2.pdf</t>
        </is>
      </c>
      <c r="E132" s="180" t="inlineStr">
        <is>
          <t>D22000030_Reports/0142_WSU_SEARCH_WARRANT</t>
        </is>
      </c>
      <c r="F132" s="194" t="inlineStr">
        <is>
          <t>0142_WSU_SEARCH_WARRANT_p408.pdf</t>
        </is>
      </c>
      <c r="G132" s="182" t="inlineStr">
        <is>
          <t>WSU SEARCH WARRANT</t>
        </is>
      </c>
      <c r="H132" s="182" t="inlineStr">
        <is>
          <t>Roberts, Gideon + FBI TF</t>
        </is>
      </c>
      <c r="I132" s="179" t="inlineStr">
        <is>
          <t>2023-02-06</t>
        </is>
      </c>
      <c r="J132" s="141" t="inlineStr">
        <is>
          <t>KOHBERGER / WARRANT / SEARCH</t>
        </is>
      </c>
      <c r="K132" s="135" t="inlineStr">
        <is>
          <t>READ FIRST</t>
        </is>
      </c>
      <c r="L132" s="182" t="inlineStr">
        <is>
          <t>01/17 ~3:35 p.m. WSU SW.</t>
        </is>
      </c>
    </row>
    <row r="133" ht="36" customHeight="1" s="126">
      <c r="A133" s="153" t="inlineStr">
        <is>
          <t>0143</t>
        </is>
      </c>
      <c r="B133" s="154" t="n">
        <v>409</v>
      </c>
      <c r="C133" s="154" t="n">
        <v>415</v>
      </c>
      <c r="D133" s="155" t="inlineStr">
        <is>
          <t>Compressed D22000030 ISP REPORT - REDACTED (GRAPHIC) Compressed 2.pdf</t>
        </is>
      </c>
      <c r="E133" s="155" t="inlineStr">
        <is>
          <t>D22000030_Reports/0143_MISC_TIPS</t>
        </is>
      </c>
      <c r="F133" s="156" t="inlineStr">
        <is>
          <t>[attach split PDF here]  pages 409–415 of packet</t>
        </is>
      </c>
      <c r="G133" s="157" t="inlineStr">
        <is>
          <t>MISC. TIPS</t>
        </is>
      </c>
      <c r="H133" s="157" t="inlineStr">
        <is>
          <t>Roberts, Gideon</t>
        </is>
      </c>
      <c r="I133" s="154" t="inlineStr">
        <is>
          <t>2023-02-06</t>
        </is>
      </c>
      <c r="J133" s="153" t="inlineStr">
        <is>
          <t>TIPS / CANVASS</t>
        </is>
      </c>
      <c r="K133" s="152" t="inlineStr">
        <is>
          <t>MEDIUM</t>
        </is>
      </c>
      <c r="L133" s="157" t="inlineStr">
        <is>
          <t>Suspect #14 slot in tip table.</t>
        </is>
      </c>
    </row>
    <row r="134" ht="36" customHeight="1" s="126">
      <c r="A134" s="136" t="inlineStr">
        <is>
          <t>0145</t>
        </is>
      </c>
      <c r="B134" s="137" t="n">
        <v>416</v>
      </c>
      <c r="C134" s="137" t="n">
        <v>418</v>
      </c>
      <c r="D134" s="138" t="inlineStr">
        <is>
          <t>Compressed D22000030 ISP REPORT - REDACTED (GRAPHIC) Compressed 2.pdf</t>
        </is>
      </c>
      <c r="E134" s="138" t="inlineStr">
        <is>
          <t>D22000030_Reports/0145_INTERVIEW</t>
        </is>
      </c>
      <c r="F134" s="139" t="inlineStr">
        <is>
          <t>[attach split PDF here]  pages 416–418 of packet</t>
        </is>
      </c>
      <c r="G134" s="140" t="inlineStr">
        <is>
          <t>INTERVIEW</t>
        </is>
      </c>
      <c r="H134" s="140" t="inlineStr">
        <is>
          <t>Schwecke, Jacob</t>
        </is>
      </c>
      <c r="I134" s="137" t="inlineStr">
        <is>
          <t>2023-02-09</t>
        </is>
      </c>
      <c r="J134" s="136" t="inlineStr">
        <is>
          <t>INTERVIEW</t>
        </is>
      </c>
      <c r="K134" s="152" t="inlineStr">
        <is>
          <t>MEDIUM</t>
        </is>
      </c>
      <c r="L134" s="140" t="inlineStr">
        <is>
          <t>01/12 interview.</t>
        </is>
      </c>
    </row>
    <row r="135" ht="36" customHeight="1" s="126">
      <c r="A135" s="153" t="inlineStr">
        <is>
          <t>0146</t>
        </is>
      </c>
      <c r="B135" s="154" t="n">
        <v>419</v>
      </c>
      <c r="C135" s="154" t="n">
        <v>420</v>
      </c>
      <c r="D135" s="155" t="inlineStr">
        <is>
          <t>Compressed D22000030 ISP REPORT - REDACTED (GRAPHIC) Compressed 2.pdf</t>
        </is>
      </c>
      <c r="E135" s="155" t="inlineStr">
        <is>
          <t>D22000030_Reports/0146_TIP_IV</t>
        </is>
      </c>
      <c r="F135" s="156" t="inlineStr">
        <is>
          <t>[attach split PDF here]  pages 419–420 of packet</t>
        </is>
      </c>
      <c r="G135" s="157" t="inlineStr">
        <is>
          <t>TIP IV</t>
        </is>
      </c>
      <c r="H135" s="157" t="inlineStr">
        <is>
          <t>Alderson +</t>
        </is>
      </c>
      <c r="I135" s="154" t="inlineStr">
        <is>
          <t>2023-02-09</t>
        </is>
      </c>
      <c r="J135" s="153" t="inlineStr">
        <is>
          <t>TIPS / CANVASS</t>
        </is>
      </c>
      <c r="K135" s="152" t="inlineStr">
        <is>
          <t>MEDIUM</t>
        </is>
      </c>
      <c r="L135" s="157" t="inlineStr">
        <is>
          <t>Recorded interviews by Alderson.</t>
        </is>
      </c>
    </row>
    <row r="136" ht="36" customHeight="1" s="126">
      <c r="A136" s="141" t="inlineStr">
        <is>
          <t>0147</t>
        </is>
      </c>
      <c r="B136" s="179" t="n">
        <v>421</v>
      </c>
      <c r="C136" s="179" t="n">
        <v>425</v>
      </c>
      <c r="D136" s="180" t="inlineStr">
        <is>
          <t>Compressed D22000030 ISP REPORT - REDACTED (GRAPHIC) Compressed 2.pdf</t>
        </is>
      </c>
      <c r="E136" s="180" t="inlineStr">
        <is>
          <t>D22000030_Reports/0147_INTERVIEW</t>
        </is>
      </c>
      <c r="F136" s="181" t="inlineStr">
        <is>
          <t>[attach split PDF here]  pages 421–425 of packet</t>
        </is>
      </c>
      <c r="G136" s="182" t="inlineStr">
        <is>
          <t>INTERVIEW</t>
        </is>
      </c>
      <c r="H136" s="182" t="n"/>
      <c r="I136" s="179" t="inlineStr">
        <is>
          <t>2023-02-09</t>
        </is>
      </c>
      <c r="J136" s="141" t="inlineStr">
        <is>
          <t>KOHBERGER / WARRANT / SEARCH</t>
        </is>
      </c>
      <c r="K136" s="141" t="inlineStr">
        <is>
          <t>HIGH</t>
        </is>
      </c>
      <c r="L136" s="182" t="inlineStr">
        <is>
          <t>Sighting of Kohberger early morning after homicides.</t>
        </is>
      </c>
    </row>
    <row r="137" ht="36" customHeight="1" s="126">
      <c r="A137" s="153" t="inlineStr">
        <is>
          <t>0148</t>
        </is>
      </c>
      <c r="B137" s="154" t="n">
        <v>426</v>
      </c>
      <c r="C137" s="154" t="n">
        <v>442</v>
      </c>
      <c r="D137" s="155" t="inlineStr">
        <is>
          <t>Compressed D22000030 ISP REPORT - REDACTED (GRAPHIC) Compressed 2.pdf</t>
        </is>
      </c>
      <c r="E137" s="155" t="inlineStr">
        <is>
          <t>D22000030_Reports/0148_TIPS_FOLLOW-UP</t>
        </is>
      </c>
      <c r="F137" s="156" t="inlineStr">
        <is>
          <t>[attach split PDF here]  pages 426–442 of packet</t>
        </is>
      </c>
      <c r="G137" s="157" t="inlineStr">
        <is>
          <t>TIPS FOLLOW-UP</t>
        </is>
      </c>
      <c r="H137" s="157" t="inlineStr">
        <is>
          <t>Tolleson, Gary</t>
        </is>
      </c>
      <c r="I137" s="154" t="inlineStr">
        <is>
          <t>2023-02-13</t>
        </is>
      </c>
      <c r="J137" s="153" t="inlineStr">
        <is>
          <t>TIPS / CANVASS</t>
        </is>
      </c>
      <c r="K137" s="152" t="inlineStr">
        <is>
          <t>MEDIUM</t>
        </is>
      </c>
      <c r="L137" s="157" t="inlineStr">
        <is>
          <t>Long follow-up block.</t>
        </is>
      </c>
    </row>
    <row r="138" ht="36" customHeight="1" s="126">
      <c r="A138" s="183" t="inlineStr">
        <is>
          <t>0150</t>
        </is>
      </c>
      <c r="B138" s="184" t="n">
        <v>443</v>
      </c>
      <c r="C138" s="184" t="n">
        <v>444</v>
      </c>
      <c r="D138" s="185" t="inlineStr">
        <is>
          <t>Compressed D22000030 ISP REPORT - REDACTED (GRAPHIC) Compressed 2.pdf</t>
        </is>
      </c>
      <c r="E138" s="185" t="inlineStr">
        <is>
          <t>D22000030_Reports/0150_PHONE_CONTACTS_INT</t>
        </is>
      </c>
      <c r="F138" s="186" t="inlineStr">
        <is>
          <t>[attach split PDF here]  pages 443–444 of packet</t>
        </is>
      </c>
      <c r="G138" s="187" t="inlineStr">
        <is>
          <t>PHONE CONTACTS INT</t>
        </is>
      </c>
      <c r="H138" s="187" t="inlineStr">
        <is>
          <t>O'Harra + Powell</t>
        </is>
      </c>
      <c r="I138" s="184" t="inlineStr">
        <is>
          <t>2023-02-17</t>
        </is>
      </c>
      <c r="J138" s="183" t="inlineStr">
        <is>
          <t>PHONE / DIGITAL</t>
        </is>
      </c>
      <c r="K138" s="141" t="inlineStr">
        <is>
          <t>HIGH</t>
        </is>
      </c>
      <c r="L138" s="187" t="inlineStr">
        <is>
          <t>Kohberger talked about people partying.</t>
        </is>
      </c>
    </row>
    <row r="139" ht="36" customHeight="1" s="126">
      <c r="A139" s="141" t="inlineStr">
        <is>
          <t>0151</t>
        </is>
      </c>
      <c r="B139" s="179" t="n">
        <v>445</v>
      </c>
      <c r="C139" s="179" t="n">
        <v>450</v>
      </c>
      <c r="D139" s="180" t="inlineStr">
        <is>
          <t>Compressed D22000030 ISP REPORT - REDACTED (GRAPHIC) Compressed 2.pdf</t>
        </is>
      </c>
      <c r="E139" s="180" t="inlineStr">
        <is>
          <t>D22000030_Reports/0151_WSUMPD_REPORTS</t>
        </is>
      </c>
      <c r="F139" s="181" t="inlineStr">
        <is>
          <t>[attach split PDF here]  pages 445–450 of packet</t>
        </is>
      </c>
      <c r="G139" s="182" t="inlineStr">
        <is>
          <t>WSU/MPD REPORTS</t>
        </is>
      </c>
      <c r="H139" s="182" t="inlineStr">
        <is>
          <t>Schwecke, Jacob</t>
        </is>
      </c>
      <c r="I139" s="179" t="inlineStr">
        <is>
          <t>2023-02-21</t>
        </is>
      </c>
      <c r="J139" s="141" t="inlineStr">
        <is>
          <t>KOHBERGER / WARRANT / SEARCH</t>
        </is>
      </c>
      <c r="K139" s="141" t="inlineStr">
        <is>
          <t>HIGH</t>
        </is>
      </c>
      <c r="L139" s="182" t="inlineStr">
        <is>
          <t>Party contact with Kohberger; MPD/WSU report summary.</t>
        </is>
      </c>
    </row>
    <row r="140" ht="36" customHeight="1" s="126">
      <c r="A140" s="136" t="inlineStr">
        <is>
          <t>0156</t>
        </is>
      </c>
      <c r="B140" s="137" t="n">
        <v>451</v>
      </c>
      <c r="C140" s="137" t="n">
        <v>453</v>
      </c>
      <c r="D140" s="138" t="inlineStr">
        <is>
          <t>Compressed D22000030 ISP REPORT - REDACTED (GRAPHIC) Compressed 2.pdf</t>
        </is>
      </c>
      <c r="E140" s="138" t="inlineStr">
        <is>
          <t>D22000030_Reports/0156_INTERV</t>
        </is>
      </c>
      <c r="F140" s="139" t="inlineStr">
        <is>
          <t>[attach split PDF here]  pages 451–453 of packet</t>
        </is>
      </c>
      <c r="G140" s="140" t="inlineStr">
        <is>
          <t>INTERV</t>
        </is>
      </c>
      <c r="H140" s="140" t="inlineStr">
        <is>
          <t>Lake, Joseph</t>
        </is>
      </c>
      <c r="I140" s="137" t="inlineStr">
        <is>
          <t>2023-02-23</t>
        </is>
      </c>
      <c r="J140" s="136" t="inlineStr">
        <is>
          <t>INTERVIEW</t>
        </is>
      </c>
      <c r="K140" s="152" t="inlineStr">
        <is>
          <t>MEDIUM</t>
        </is>
      </c>
      <c r="L140" s="140" t="inlineStr">
        <is>
          <t>12/04 meeting.</t>
        </is>
      </c>
    </row>
    <row r="141" ht="36" customHeight="1" s="126">
      <c r="A141" s="136" t="inlineStr">
        <is>
          <t>0159</t>
        </is>
      </c>
      <c r="B141" s="137" t="n">
        <v>454</v>
      </c>
      <c r="C141" s="137" t="n">
        <v>455</v>
      </c>
      <c r="D141" s="138" t="inlineStr">
        <is>
          <t>Compressed D22000030 ISP REPORT - REDACTED (GRAPHIC) Compressed 2.pdf</t>
        </is>
      </c>
      <c r="E141" s="138" t="inlineStr">
        <is>
          <t>D22000030_Reports/0159_INTERVE</t>
        </is>
      </c>
      <c r="F141" s="139" t="inlineStr">
        <is>
          <t>[attach split PDF here]  pages 454–455 of packet</t>
        </is>
      </c>
      <c r="G141" s="140" t="inlineStr">
        <is>
          <t>INTERVE</t>
        </is>
      </c>
      <c r="H141" s="140" t="inlineStr">
        <is>
          <t>Lake + Adams</t>
        </is>
      </c>
      <c r="I141" s="137" t="inlineStr">
        <is>
          <t>2023-02-23</t>
        </is>
      </c>
      <c r="J141" s="136" t="inlineStr">
        <is>
          <t>INTERVIEW</t>
        </is>
      </c>
      <c r="K141" s="152" t="inlineStr">
        <is>
          <t>MEDIUM</t>
        </is>
      </c>
      <c r="L141" s="140" t="inlineStr">
        <is>
          <t>12/06 interview.</t>
        </is>
      </c>
    </row>
    <row r="142" ht="36" customHeight="1" s="126">
      <c r="A142" s="153" t="inlineStr">
        <is>
          <t>0161</t>
        </is>
      </c>
      <c r="B142" s="154" t="n">
        <v>456</v>
      </c>
      <c r="C142" s="154" t="n">
        <v>457</v>
      </c>
      <c r="D142" s="155" t="inlineStr">
        <is>
          <t>Compressed D22000030 ISP REPORT - REDACTED (GRAPHIC) Compressed 2.pdf</t>
        </is>
      </c>
      <c r="E142" s="155" t="inlineStr">
        <is>
          <t>D22000030_Reports/0161_U_OF_I_ARBORETUM</t>
        </is>
      </c>
      <c r="F142" s="156" t="inlineStr">
        <is>
          <t>[attach split PDF here]  pages 456–457 of packet</t>
        </is>
      </c>
      <c r="G142" s="157" t="inlineStr">
        <is>
          <t>U OF I ARBORETUM</t>
        </is>
      </c>
      <c r="H142" s="157" t="inlineStr">
        <is>
          <t>Talbott / Dist 2</t>
        </is>
      </c>
      <c r="I142" s="154" t="inlineStr">
        <is>
          <t>2023-02-27</t>
        </is>
      </c>
      <c r="J142" s="153" t="inlineStr">
        <is>
          <t>TIPS / CANVASS</t>
        </is>
      </c>
      <c r="K142" s="141" t="inlineStr">
        <is>
          <t>HIGH</t>
        </is>
      </c>
      <c r="L142" s="157" t="inlineStr">
        <is>
          <t>11/20 MPD tip: blood drops at arboretum.</t>
        </is>
      </c>
    </row>
    <row r="143" ht="36" customHeight="1" s="126">
      <c r="A143" s="135" t="inlineStr">
        <is>
          <t>0162</t>
        </is>
      </c>
      <c r="B143" s="174" t="n">
        <v>458</v>
      </c>
      <c r="C143" s="174" t="n">
        <v>459</v>
      </c>
      <c r="D143" s="175" t="inlineStr">
        <is>
          <t>Compressed D22000030 ISP REPORT - REDACTED (GRAPHIC) Compressed 2.pdf</t>
        </is>
      </c>
      <c r="E143" s="175" t="inlineStr">
        <is>
          <t>D22000030_Reports/0162_1-6_CRIME_SCENE</t>
        </is>
      </c>
      <c r="F143" s="178" t="inlineStr">
        <is>
          <t>[attach split PDF here]  pages 458–459 of packet</t>
        </is>
      </c>
      <c r="G143" s="177" t="inlineStr">
        <is>
          <t>1-6 CRIME SCENE</t>
        </is>
      </c>
      <c r="H143" s="177" t="inlineStr">
        <is>
          <t>Gilbertson + ISP</t>
        </is>
      </c>
      <c r="I143" s="174" t="inlineStr">
        <is>
          <t>2023-02-27</t>
        </is>
      </c>
      <c r="J143" s="135" t="inlineStr">
        <is>
          <t>CRIME SCENE / GRAPHIC</t>
        </is>
      </c>
      <c r="K143" s="141" t="inlineStr">
        <is>
          <t>HIGH</t>
        </is>
      </c>
      <c r="L143" s="177" t="inlineStr">
        <is>
          <t>01/06/2023 scene work with Sgt. Darren Gilbertson. GRAPHIC.</t>
        </is>
      </c>
    </row>
    <row r="144" ht="36" customHeight="1" s="126">
      <c r="A144" s="141" t="inlineStr">
        <is>
          <t>0163</t>
        </is>
      </c>
      <c r="B144" s="179" t="n">
        <v>460</v>
      </c>
      <c r="C144" s="179" t="n">
        <v>462</v>
      </c>
      <c r="D144" s="180" t="inlineStr">
        <is>
          <t>Compressed D22000030 ISP REPORT - REDACTED (GRAPHIC) Compressed 2.pdf</t>
        </is>
      </c>
      <c r="E144" s="180" t="inlineStr">
        <is>
          <t>D22000030_Reports/0163_CELLMATE_INTERVIEWS</t>
        </is>
      </c>
      <c r="F144" s="194" t="inlineStr">
        <is>
          <t>0163_CELLMATE_INTERVIEWS_p460-462.pdf</t>
        </is>
      </c>
      <c r="G144" s="182" t="inlineStr">
        <is>
          <t>CELLMATE INTERVIEWS</t>
        </is>
      </c>
      <c r="H144" s="182" t="inlineStr">
        <is>
          <t>Roberts + Schwecke + FBI TF</t>
        </is>
      </c>
      <c r="I144" s="179" t="inlineStr">
        <is>
          <t>2023-03-01</t>
        </is>
      </c>
      <c r="J144" s="141" t="inlineStr">
        <is>
          <t>KOHBERGER / WARRANT / SEARCH</t>
        </is>
      </c>
      <c r="K144" s="135" t="inlineStr">
        <is>
          <t>READ FIRST</t>
        </is>
      </c>
      <c r="L144" s="182" t="inlineStr">
        <is>
          <t>Kohberger described as highly intelligent / analytical.</t>
        </is>
      </c>
    </row>
    <row r="145" ht="36" customHeight="1" s="126">
      <c r="A145" s="136" t="inlineStr">
        <is>
          <t>0164</t>
        </is>
      </c>
      <c r="B145" s="137" t="n">
        <v>463</v>
      </c>
      <c r="C145" s="137" t="n">
        <v>464</v>
      </c>
      <c r="D145" s="138" t="inlineStr">
        <is>
          <t>Compressed D22000030 ISP REPORT - REDACTED (GRAPHIC) Compressed 2.pdf</t>
        </is>
      </c>
      <c r="E145" s="138" t="inlineStr">
        <is>
          <t>D22000030_Reports/0164_IV_Anne_Taylor_name</t>
        </is>
      </c>
      <c r="F145" s="139" t="inlineStr">
        <is>
          <t>[attach split PDF here]  pages 463–464 of packet</t>
        </is>
      </c>
      <c r="G145" s="140" t="inlineStr">
        <is>
          <t>IV (Anne Taylor name)</t>
        </is>
      </c>
      <c r="H145" s="140" t="n"/>
      <c r="I145" s="137" t="inlineStr">
        <is>
          <t>2023-03-01</t>
        </is>
      </c>
      <c r="J145" s="136" t="inlineStr">
        <is>
          <t>INTERVIEW</t>
        </is>
      </c>
      <c r="K145" s="152" t="inlineStr">
        <is>
          <t>MEDIUM</t>
        </is>
      </c>
      <c r="L145" s="140" t="inlineStr">
        <is>
          <t>Asked where she got the name Anne Taylor.</t>
        </is>
      </c>
    </row>
    <row r="146" ht="36" customHeight="1" s="126">
      <c r="A146" s="141" t="inlineStr">
        <is>
          <t>0165</t>
        </is>
      </c>
      <c r="B146" s="179" t="n">
        <v>465</v>
      </c>
      <c r="C146" s="179" t="n">
        <v>472</v>
      </c>
      <c r="D146" s="180" t="inlineStr">
        <is>
          <t>Compressed D22000030 ISP REPORT - REDACTED (GRAPHIC) Compressed 2.pdf</t>
        </is>
      </c>
      <c r="E146" s="180" t="inlineStr">
        <is>
          <t>D22000030_Reports/0165_INTERVIEW</t>
        </is>
      </c>
      <c r="F146" s="181" t="inlineStr">
        <is>
          <t>[attach split PDF here]  pages 465–472 of packet</t>
        </is>
      </c>
      <c r="G146" s="182" t="inlineStr">
        <is>
          <t>INTERVIEW</t>
        </is>
      </c>
      <c r="H146" s="182" t="n"/>
      <c r="I146" s="179" t="inlineStr">
        <is>
          <t>2023-03-01</t>
        </is>
      </c>
      <c r="J146" s="141" t="inlineStr">
        <is>
          <t>KOHBERGER / WARRANT / SEARCH</t>
        </is>
      </c>
      <c r="K146" s="141" t="inlineStr">
        <is>
          <t>HIGH</t>
        </is>
      </c>
      <c r="L146" s="182" t="inlineStr">
        <is>
          <t>Connection with Kohberger.</t>
        </is>
      </c>
    </row>
    <row r="147" ht="36" customHeight="1" s="126">
      <c r="A147" s="141" t="inlineStr">
        <is>
          <t>0167</t>
        </is>
      </c>
      <c r="B147" s="179" t="n">
        <v>473</v>
      </c>
      <c r="C147" s="179" t="n">
        <v>479</v>
      </c>
      <c r="D147" s="180" t="inlineStr">
        <is>
          <t>Compressed D22000030 ISP REPORT - REDACTED (GRAPHIC) Compressed 2.pdf</t>
        </is>
      </c>
      <c r="E147" s="180" t="inlineStr">
        <is>
          <t>D22000030_Reports/0167_IV</t>
        </is>
      </c>
      <c r="F147" s="181" t="inlineStr">
        <is>
          <t>[attach split PDF here]  pages 473–479 of packet</t>
        </is>
      </c>
      <c r="G147" s="182" t="inlineStr">
        <is>
          <t>IV</t>
        </is>
      </c>
      <c r="H147" s="182" t="n"/>
      <c r="I147" s="179" t="inlineStr">
        <is>
          <t>2023-03-01</t>
        </is>
      </c>
      <c r="J147" s="141" t="inlineStr">
        <is>
          <t>KOHBERGER / WARRANT / SEARCH</t>
        </is>
      </c>
      <c r="K147" s="141" t="inlineStr">
        <is>
          <t>HIGH</t>
        </is>
      </c>
      <c r="L147" s="182" t="inlineStr">
        <is>
          <t>Heard Kohberger attended a mixer.</t>
        </is>
      </c>
    </row>
    <row r="148" ht="36" customHeight="1" s="126">
      <c r="A148" s="136" t="inlineStr">
        <is>
          <t>0169</t>
        </is>
      </c>
      <c r="B148" s="137" t="n">
        <v>480</v>
      </c>
      <c r="C148" s="137" t="n">
        <v>481</v>
      </c>
      <c r="D148" s="138" t="inlineStr">
        <is>
          <t>Compressed D22000030 ISP REPORT - REDACTED (GRAPHIC) Compressed 2.pdf</t>
        </is>
      </c>
      <c r="E148" s="138" t="inlineStr">
        <is>
          <t>D22000030_Reports/0169_IV</t>
        </is>
      </c>
      <c r="F148" s="139" t="inlineStr">
        <is>
          <t>[attach split PDF here]  pages 480–481 of packet</t>
        </is>
      </c>
      <c r="G148" s="140" t="inlineStr">
        <is>
          <t>IV</t>
        </is>
      </c>
      <c r="H148" s="140" t="inlineStr">
        <is>
          <t>Van Leuven, Michael</t>
        </is>
      </c>
      <c r="I148" s="137" t="inlineStr">
        <is>
          <t>2023-03-01</t>
        </is>
      </c>
      <c r="J148" s="136" t="inlineStr">
        <is>
          <t>INTERVIEW</t>
        </is>
      </c>
      <c r="K148" s="152" t="inlineStr">
        <is>
          <t>MEDIUM</t>
        </is>
      </c>
      <c r="L148" s="140" t="inlineStr">
        <is>
          <t>WSU PhD student DOB 1997.</t>
        </is>
      </c>
    </row>
    <row r="149" ht="36" customHeight="1" s="126">
      <c r="A149" s="136" t="inlineStr">
        <is>
          <t>0170</t>
        </is>
      </c>
      <c r="B149" s="137" t="n">
        <v>482</v>
      </c>
      <c r="C149" s="137" t="n">
        <v>488</v>
      </c>
      <c r="D149" s="138" t="inlineStr">
        <is>
          <t>Compressed D22000030 ISP REPORT - REDACTED (GRAPHIC) Compressed 2.pdf</t>
        </is>
      </c>
      <c r="E149" s="138" t="inlineStr">
        <is>
          <t>D22000030_Reports/0170_INTERVIEW</t>
        </is>
      </c>
      <c r="F149" s="139" t="inlineStr">
        <is>
          <t>[attach split PDF here]  pages 482–488 of packet</t>
        </is>
      </c>
      <c r="G149" s="140" t="inlineStr">
        <is>
          <t>INTERVIEW</t>
        </is>
      </c>
      <c r="H149" s="140" t="inlineStr">
        <is>
          <t>Van Leuven, Michael + Tolleson</t>
        </is>
      </c>
      <c r="I149" s="137" t="inlineStr">
        <is>
          <t>2022-11-18</t>
        </is>
      </c>
      <c r="J149" s="136" t="inlineStr">
        <is>
          <t>INTERVIEW</t>
        </is>
      </c>
      <c r="K149" s="141" t="inlineStr">
        <is>
          <t>HIGH</t>
        </is>
      </c>
      <c r="L149" s="140" t="inlineStr">
        <is>
          <t>Did not go back to girls' residence that night.</t>
        </is>
      </c>
    </row>
    <row r="150" ht="36" customHeight="1" s="126">
      <c r="A150" s="136" t="inlineStr">
        <is>
          <t>0172</t>
        </is>
      </c>
      <c r="B150" s="137" t="n">
        <v>489</v>
      </c>
      <c r="C150" s="137" t="n">
        <v>489</v>
      </c>
      <c r="D150" s="138" t="inlineStr">
        <is>
          <t>Compressed D22000030 ISP REPORT - REDACTED (GRAPHIC) Compressed 2.pdf</t>
        </is>
      </c>
      <c r="E150" s="138" t="inlineStr">
        <is>
          <t>D22000030_Reports/0172_INTERVIEW</t>
        </is>
      </c>
      <c r="F150" s="139" t="inlineStr">
        <is>
          <t>[attach split PDF here]  pages 489–489 of packet</t>
        </is>
      </c>
      <c r="G150" s="140" t="inlineStr">
        <is>
          <t>INTERVIEW</t>
        </is>
      </c>
      <c r="H150" s="140" t="inlineStr">
        <is>
          <t>Schwecke + Powell</t>
        </is>
      </c>
      <c r="I150" s="137" t="inlineStr">
        <is>
          <t>2023-03-27</t>
        </is>
      </c>
      <c r="J150" s="136" t="inlineStr">
        <is>
          <t>INTERVIEW</t>
        </is>
      </c>
      <c r="K150" s="152" t="inlineStr">
        <is>
          <t>MEDIUM</t>
        </is>
      </c>
      <c r="L150" s="140" t="inlineStr">
        <is>
          <t>03/02 interview.</t>
        </is>
      </c>
    </row>
    <row r="151" ht="36" customHeight="1" s="126">
      <c r="A151" s="136" t="inlineStr">
        <is>
          <t>0173</t>
        </is>
      </c>
      <c r="B151" s="137" t="n">
        <v>490</v>
      </c>
      <c r="C151" s="137" t="n">
        <v>491</v>
      </c>
      <c r="D151" s="138" t="inlineStr">
        <is>
          <t>Compressed D22000030 ISP REPORT - REDACTED (GRAPHIC) Compressed 2.pdf</t>
        </is>
      </c>
      <c r="E151" s="138" t="inlineStr">
        <is>
          <t>D22000030_Reports/0173_IV</t>
        </is>
      </c>
      <c r="F151" s="139" t="inlineStr">
        <is>
          <t>[attach split PDF here]  pages 490–491 of packet</t>
        </is>
      </c>
      <c r="G151" s="140" t="inlineStr">
        <is>
          <t>IV</t>
        </is>
      </c>
      <c r="H151" s="140" t="inlineStr">
        <is>
          <t>Van Leuven + Alderson + Tolleson + Talbott</t>
        </is>
      </c>
      <c r="I151" s="137" t="inlineStr">
        <is>
          <t>2022-11-22</t>
        </is>
      </c>
      <c r="J151" s="136" t="inlineStr">
        <is>
          <t>INTERVIEW</t>
        </is>
      </c>
      <c r="K151" s="152" t="inlineStr">
        <is>
          <t>MEDIUM</t>
        </is>
      </c>
      <c r="L151" s="140" t="inlineStr">
        <is>
          <t>11/22 multi-detective interview.</t>
        </is>
      </c>
    </row>
    <row r="152" ht="36" customHeight="1" s="126">
      <c r="A152" s="164" t="inlineStr">
        <is>
          <t>0174</t>
        </is>
      </c>
      <c r="B152" s="165" t="n">
        <v>492</v>
      </c>
      <c r="C152" s="165" t="n">
        <v>497</v>
      </c>
      <c r="D152" s="166" t="inlineStr">
        <is>
          <t>Compressed D22000030 ISP REPORT - REDACTED (GRAPHIC) Compressed 2.pdf</t>
        </is>
      </c>
      <c r="E152" s="166" t="inlineStr">
        <is>
          <t>D22000030_Reports/0174_IV_self-checkout_sketch</t>
        </is>
      </c>
      <c r="F152" s="167" t="inlineStr">
        <is>
          <t>[attach split PDF here]  pages 492–497 of packet</t>
        </is>
      </c>
      <c r="G152" s="168" t="inlineStr">
        <is>
          <t>IV (self-checkout sketch)</t>
        </is>
      </c>
      <c r="H152" s="168" t="inlineStr">
        <is>
          <t>Van Leuven, Michael</t>
        </is>
      </c>
      <c r="I152" s="165" t="inlineStr">
        <is>
          <t>2022-11-29</t>
        </is>
      </c>
      <c r="J152" s="164" t="inlineStr">
        <is>
          <t>EVIDENCE / DNA / PHOTOS / VIDEO</t>
        </is>
      </c>
      <c r="K152" s="141" t="inlineStr">
        <is>
          <t>HIGH</t>
        </is>
      </c>
      <c r="L152" s="168" t="inlineStr">
        <is>
          <t>Sketch of self-checkout area for MPD.</t>
        </is>
      </c>
    </row>
    <row r="153" ht="36" customHeight="1" s="126">
      <c r="A153" s="136" t="inlineStr">
        <is>
          <t>0177</t>
        </is>
      </c>
      <c r="B153" s="137" t="n">
        <v>498</v>
      </c>
      <c r="C153" s="137" t="n">
        <v>499</v>
      </c>
      <c r="D153" s="138" t="inlineStr">
        <is>
          <t>Compressed D22000030 ISP REPORT - REDACTED (GRAPHIC) Compressed 2.pdf</t>
        </is>
      </c>
      <c r="E153" s="138" t="inlineStr">
        <is>
          <t>D22000030_Reports/0177_INTERVIEWS</t>
        </is>
      </c>
      <c r="F153" s="139" t="inlineStr">
        <is>
          <t>[attach split PDF here]  pages 498–499 of packet</t>
        </is>
      </c>
      <c r="G153" s="140" t="inlineStr">
        <is>
          <t>INTERVIEWS</t>
        </is>
      </c>
      <c r="H153" s="140" t="inlineStr">
        <is>
          <t>Van Leuven + Alderson</t>
        </is>
      </c>
      <c r="I153" s="137" t="inlineStr">
        <is>
          <t>2022-12-02</t>
        </is>
      </c>
      <c r="J153" s="136" t="inlineStr">
        <is>
          <t>INTERVIEW</t>
        </is>
      </c>
      <c r="K153" s="152" t="inlineStr">
        <is>
          <t>MEDIUM</t>
        </is>
      </c>
      <c r="L153" s="140" t="n"/>
    </row>
    <row r="154" ht="36" customHeight="1" s="126">
      <c r="A154" s="136" t="inlineStr">
        <is>
          <t>0178</t>
        </is>
      </c>
      <c r="B154" s="137" t="n">
        <v>500</v>
      </c>
      <c r="C154" s="137" t="n">
        <v>504</v>
      </c>
      <c r="D154" s="138" t="inlineStr">
        <is>
          <t>Compressed D22000030 ISP REPORT - REDACTED (GRAPHIC) Compressed 2.pdf</t>
        </is>
      </c>
      <c r="E154" s="138" t="inlineStr">
        <is>
          <t>D22000030_Reports/0178_INTERVIEWS</t>
        </is>
      </c>
      <c r="F154" s="139" t="inlineStr">
        <is>
          <t>[attach split PDF here]  pages 500–504 of packet</t>
        </is>
      </c>
      <c r="G154" s="140" t="inlineStr">
        <is>
          <t>INTERVIEWS</t>
        </is>
      </c>
      <c r="H154" s="140" t="inlineStr">
        <is>
          <t>Van Leuven + Alderson</t>
        </is>
      </c>
      <c r="I154" s="137" t="inlineStr">
        <is>
          <t>2022-11-30</t>
        </is>
      </c>
      <c r="J154" s="136" t="inlineStr">
        <is>
          <t>INTERVIEW</t>
        </is>
      </c>
      <c r="K154" s="152" t="inlineStr">
        <is>
          <t>MEDIUM</t>
        </is>
      </c>
      <c r="L154" s="140" t="n"/>
    </row>
    <row r="155" ht="36" customHeight="1" s="126">
      <c r="A155" s="136" t="inlineStr">
        <is>
          <t>0179</t>
        </is>
      </c>
      <c r="B155" s="137" t="n">
        <v>505</v>
      </c>
      <c r="C155" s="137" t="n">
        <v>505</v>
      </c>
      <c r="D155" s="138" t="inlineStr">
        <is>
          <t>Compressed D22000030 ISP REPORT - REDACTED (GRAPHIC) Compressed 2.pdf</t>
        </is>
      </c>
      <c r="E155" s="138" t="inlineStr">
        <is>
          <t>D22000030_Reports/0179_INTERVIEW</t>
        </is>
      </c>
      <c r="F155" s="139" t="inlineStr">
        <is>
          <t>[attach split PDF here]  pages 505–505 of packet</t>
        </is>
      </c>
      <c r="G155" s="140" t="inlineStr">
        <is>
          <t>INTERVIEW</t>
        </is>
      </c>
      <c r="H155" s="140" t="n"/>
      <c r="I155" s="137" t="inlineStr">
        <is>
          <t>2022-12-06</t>
        </is>
      </c>
      <c r="J155" s="136" t="inlineStr">
        <is>
          <t>INTERVIEW</t>
        </is>
      </c>
      <c r="K155" s="152" t="inlineStr">
        <is>
          <t>MEDIUM</t>
        </is>
      </c>
      <c r="L155" s="140" t="n"/>
    </row>
    <row r="156" ht="36" customHeight="1" s="126">
      <c r="A156" s="147" t="inlineStr">
        <is>
          <t>0180</t>
        </is>
      </c>
      <c r="B156" s="148" t="n">
        <v>506</v>
      </c>
      <c r="C156" s="148" t="n">
        <v>506</v>
      </c>
      <c r="D156" s="149" t="inlineStr">
        <is>
          <t>Compressed D22000030 ISP REPORT - REDACTED (GRAPHIC) Compressed 2.pdf</t>
        </is>
      </c>
      <c r="E156" s="149" t="inlineStr">
        <is>
          <t>D22000030_Reports/0180_HOSPITAL_CHECKS</t>
        </is>
      </c>
      <c r="F156" s="150" t="inlineStr">
        <is>
          <t>[attach split PDF here]  pages 506–506 of packet</t>
        </is>
      </c>
      <c r="G156" s="151" t="inlineStr">
        <is>
          <t>HOSPITAL CHECKS</t>
        </is>
      </c>
      <c r="H156" s="151" t="inlineStr">
        <is>
          <t>Van Leuven, Michael</t>
        </is>
      </c>
      <c r="I156" s="148" t="inlineStr">
        <is>
          <t>2022-12-06</t>
        </is>
      </c>
      <c r="J156" s="147" t="inlineStr">
        <is>
          <t>MISC / OTHER</t>
        </is>
      </c>
      <c r="K156" s="141" t="inlineStr">
        <is>
          <t>HIGH</t>
        </is>
      </c>
      <c r="L156" s="151" t="inlineStr">
        <is>
          <t>Began 12/06 contacting hospitals.</t>
        </is>
      </c>
    </row>
    <row r="157" ht="36" customHeight="1" s="126">
      <c r="A157" s="153" t="inlineStr">
        <is>
          <t>0181</t>
        </is>
      </c>
      <c r="B157" s="154" t="n">
        <v>507</v>
      </c>
      <c r="C157" s="154" t="n">
        <v>509</v>
      </c>
      <c r="D157" s="155" t="inlineStr">
        <is>
          <t>Compressed D22000030 ISP REPORT - REDACTED (GRAPHIC) Compressed 2.pdf</t>
        </is>
      </c>
      <c r="E157" s="155" t="inlineStr">
        <is>
          <t>D22000030_Reports/0181_IV-5594</t>
        </is>
      </c>
      <c r="F157" s="156" t="inlineStr">
        <is>
          <t>[attach split PDF here]  pages 507–509 of packet</t>
        </is>
      </c>
      <c r="G157" s="157" t="inlineStr">
        <is>
          <t>IV-#5594</t>
        </is>
      </c>
      <c r="H157" s="157" t="inlineStr">
        <is>
          <t>Van Leuven, Michael</t>
        </is>
      </c>
      <c r="I157" s="154" t="inlineStr">
        <is>
          <t>2022-12-07</t>
        </is>
      </c>
      <c r="J157" s="153" t="inlineStr">
        <is>
          <t>TIPS / CANVASS</t>
        </is>
      </c>
      <c r="K157" s="152" t="inlineStr">
        <is>
          <t>MEDIUM</t>
        </is>
      </c>
      <c r="L157" s="157" t="inlineStr">
        <is>
          <t>Tip 5594.</t>
        </is>
      </c>
    </row>
    <row r="158" ht="36" customHeight="1" s="126">
      <c r="A158" s="136" t="inlineStr">
        <is>
          <t>0182</t>
        </is>
      </c>
      <c r="B158" s="137" t="n">
        <v>510</v>
      </c>
      <c r="C158" s="137" t="n">
        <v>511</v>
      </c>
      <c r="D158" s="138" t="inlineStr">
        <is>
          <t>Compressed D22000030 ISP REPORT - REDACTED (GRAPHIC) Compressed 2.pdf</t>
        </is>
      </c>
      <c r="E158" s="138" t="inlineStr">
        <is>
          <t>D22000030_Reports/0182_IV</t>
        </is>
      </c>
      <c r="F158" s="139" t="inlineStr">
        <is>
          <t>[attach split PDF here]  pages 510–511 of packet</t>
        </is>
      </c>
      <c r="G158" s="140" t="inlineStr">
        <is>
          <t>IV</t>
        </is>
      </c>
      <c r="H158" s="140" t="inlineStr">
        <is>
          <t>Van Leuven + FBI SA Zahaczewsky</t>
        </is>
      </c>
      <c r="I158" s="137" t="inlineStr">
        <is>
          <t>2022-12-08</t>
        </is>
      </c>
      <c r="J158" s="136" t="inlineStr">
        <is>
          <t>INTERVIEW</t>
        </is>
      </c>
      <c r="K158" s="141" t="inlineStr">
        <is>
          <t>HIGH</t>
        </is>
      </c>
      <c r="L158" s="140" t="inlineStr">
        <is>
          <t>House where homicides occurred.</t>
        </is>
      </c>
    </row>
    <row r="159" ht="36" customHeight="1" s="126">
      <c r="A159" s="136" t="inlineStr">
        <is>
          <t>0183</t>
        </is>
      </c>
      <c r="B159" s="137" t="n">
        <v>512</v>
      </c>
      <c r="C159" s="137" t="n">
        <v>513</v>
      </c>
      <c r="D159" s="138" t="inlineStr">
        <is>
          <t>Compressed D22000030 ISP REPORT - REDACTED (GRAPHIC) Compressed 2.pdf</t>
        </is>
      </c>
      <c r="E159" s="138" t="inlineStr">
        <is>
          <t>D22000030_Reports/0183_IV</t>
        </is>
      </c>
      <c r="F159" s="139" t="inlineStr">
        <is>
          <t>[attach split PDF here]  pages 512–513 of packet</t>
        </is>
      </c>
      <c r="G159" s="140" t="inlineStr">
        <is>
          <t>IV</t>
        </is>
      </c>
      <c r="H159" s="140" t="inlineStr">
        <is>
          <t>Van Leuven + FBI SA Zahaczewsky</t>
        </is>
      </c>
      <c r="I159" s="137" t="inlineStr">
        <is>
          <t>2022-12-09</t>
        </is>
      </c>
      <c r="J159" s="136" t="inlineStr">
        <is>
          <t>INTERVIEW</t>
        </is>
      </c>
      <c r="K159" s="152" t="inlineStr">
        <is>
          <t>MEDIUM</t>
        </is>
      </c>
      <c r="L159" s="140" t="inlineStr">
        <is>
          <t>Didn't know Goncalves.</t>
        </is>
      </c>
    </row>
    <row r="160" ht="36" customHeight="1" s="126">
      <c r="A160" s="141" t="inlineStr">
        <is>
          <t>0184</t>
        </is>
      </c>
      <c r="B160" s="179" t="n">
        <v>514</v>
      </c>
      <c r="C160" s="179" t="n">
        <v>515</v>
      </c>
      <c r="D160" s="180" t="inlineStr">
        <is>
          <t>Compressed D22000030 ISP REPORT - REDACTED (GRAPHIC) Compressed 2.pdf</t>
        </is>
      </c>
      <c r="E160" s="180" t="inlineStr">
        <is>
          <t>D22000030_Reports/0184_DEFENSE_PROCESSING</t>
        </is>
      </c>
      <c r="F160" s="181" t="inlineStr">
        <is>
          <t>[attach split PDF here]  pages 514–515 of packet</t>
        </is>
      </c>
      <c r="G160" s="182" t="inlineStr">
        <is>
          <t>DEFENSE PROCESSING</t>
        </is>
      </c>
      <c r="H160" s="182" t="inlineStr">
        <is>
          <t>Talbott / Dist 2</t>
        </is>
      </c>
      <c r="I160" s="179" t="inlineStr">
        <is>
          <t>2023-04-09</t>
        </is>
      </c>
      <c r="J160" s="141" t="inlineStr">
        <is>
          <t>KOHBERGER / WARRANT / SEARCH</t>
        </is>
      </c>
      <c r="K160" s="141" t="inlineStr">
        <is>
          <t>HIGH</t>
        </is>
      </c>
      <c r="L160" s="182" t="inlineStr">
        <is>
          <t>Defense evidence processing.</t>
        </is>
      </c>
    </row>
    <row r="161" ht="36" customHeight="1" s="126">
      <c r="A161" s="158" t="inlineStr">
        <is>
          <t>0185</t>
        </is>
      </c>
      <c r="B161" s="159" t="n">
        <v>516</v>
      </c>
      <c r="C161" s="159" t="n">
        <v>517</v>
      </c>
      <c r="D161" s="160" t="inlineStr">
        <is>
          <t>Compressed D22000030 ISP REPORT - REDACTED (GRAPHIC) Compressed 2.pdf</t>
        </is>
      </c>
      <c r="E161" s="160" t="inlineStr">
        <is>
          <t>D22000030_Reports/0185_ELANTRA_PROCESSING</t>
        </is>
      </c>
      <c r="F161" s="196" t="inlineStr">
        <is>
          <t>0185_ELANTRA_PROCESSING_p516-517.pdf</t>
        </is>
      </c>
      <c r="G161" s="162" t="inlineStr">
        <is>
          <t>ELANTRA PROCESSING</t>
        </is>
      </c>
      <c r="H161" s="162" t="inlineStr">
        <is>
          <t>Blaker + MPD / ISP</t>
        </is>
      </c>
      <c r="I161" s="159" t="inlineStr">
        <is>
          <t>2023-04-09</t>
        </is>
      </c>
      <c r="J161" s="158" t="inlineStr">
        <is>
          <t>VEHICLE</t>
        </is>
      </c>
      <c r="K161" s="135" t="inlineStr">
        <is>
          <t>READ FIRST</t>
        </is>
      </c>
      <c r="L161" s="162" t="inlineStr">
        <is>
          <t>03/09/2023 Elantra processing with MPD Sgt. Blaker.</t>
        </is>
      </c>
    </row>
    <row r="162" ht="36" customHeight="1" s="126">
      <c r="A162" s="130" t="inlineStr">
        <is>
          <t>0186</t>
        </is>
      </c>
      <c r="B162" s="131" t="n">
        <v>518</v>
      </c>
      <c r="C162" s="131" t="n">
        <v>519</v>
      </c>
      <c r="D162" s="132" t="inlineStr">
        <is>
          <t>Compressed D22000030 ISP REPORT - REDACTED (GRAPHIC) Compressed 2.pdf</t>
        </is>
      </c>
      <c r="E162" s="132" t="inlineStr">
        <is>
          <t>D22000030_Reports/0186_FOLLOW-UP</t>
        </is>
      </c>
      <c r="F162" s="163" t="inlineStr">
        <is>
          <t>[attach split PDF here]  pages 518–519 of packet</t>
        </is>
      </c>
      <c r="G162" s="134" t="inlineStr">
        <is>
          <t>FOLLOW-UP</t>
        </is>
      </c>
      <c r="H162" s="134" t="inlineStr">
        <is>
          <t>Roberts, Gideon</t>
        </is>
      </c>
      <c r="I162" s="131" t="inlineStr">
        <is>
          <t>2023-04-17</t>
        </is>
      </c>
      <c r="J162" s="130" t="inlineStr">
        <is>
          <t>ADMIN / ASSIGNMENT</t>
        </is>
      </c>
      <c r="K162" s="152" t="inlineStr">
        <is>
          <t>MEDIUM</t>
        </is>
      </c>
      <c r="L162" s="134" t="n"/>
    </row>
    <row r="163" ht="36" customHeight="1" s="126">
      <c r="A163" s="130" t="inlineStr">
        <is>
          <t>0187</t>
        </is>
      </c>
      <c r="B163" s="131" t="n">
        <v>520</v>
      </c>
      <c r="C163" s="131" t="n">
        <v>521</v>
      </c>
      <c r="D163" s="132" t="inlineStr">
        <is>
          <t>Compressed D22000030 ISP REPORT - REDACTED (GRAPHIC) Compressed 2.pdf</t>
        </is>
      </c>
      <c r="E163" s="132" t="inlineStr">
        <is>
          <t>D22000030_Reports/0187_KNUDSENBARRETT_INT</t>
        </is>
      </c>
      <c r="F163" s="163" t="inlineStr">
        <is>
          <t>[attach split PDF here]  pages 520–521 of packet</t>
        </is>
      </c>
      <c r="G163" s="134" t="inlineStr">
        <is>
          <t>KNUDSEN/BARRETT INT</t>
        </is>
      </c>
      <c r="H163" s="134" t="inlineStr">
        <is>
          <t>Knudsen, Spencer</t>
        </is>
      </c>
      <c r="I163" s="131" t="inlineStr">
        <is>
          <t>2023-04-21</t>
        </is>
      </c>
      <c r="J163" s="130" t="inlineStr">
        <is>
          <t>ADMIN / ASSIGNMENT</t>
        </is>
      </c>
      <c r="K163" s="152" t="inlineStr">
        <is>
          <t>MEDIUM</t>
        </is>
      </c>
      <c r="L163" s="134" t="inlineStr">
        <is>
          <t>Running report Dist 5.</t>
        </is>
      </c>
    </row>
    <row r="164" ht="36" customHeight="1" s="126">
      <c r="A164" s="136" t="inlineStr">
        <is>
          <t>0188</t>
        </is>
      </c>
      <c r="B164" s="137" t="n">
        <v>522</v>
      </c>
      <c r="C164" s="137" t="n">
        <v>522</v>
      </c>
      <c r="D164" s="138" t="inlineStr">
        <is>
          <t>Compressed D22000030 ISP REPORT - REDACTED (GRAPHIC) Compressed 2.pdf</t>
        </is>
      </c>
      <c r="E164" s="138" t="inlineStr">
        <is>
          <t>D22000030_Reports/0188_INTERVIEW</t>
        </is>
      </c>
      <c r="F164" s="139" t="inlineStr">
        <is>
          <t>[attach split PDF here]  pages 522–522 of packet</t>
        </is>
      </c>
      <c r="G164" s="140" t="inlineStr">
        <is>
          <t>INTERVIEW</t>
        </is>
      </c>
      <c r="H164" s="140" t="n"/>
      <c r="I164" s="137" t="inlineStr">
        <is>
          <t>2023-04-21</t>
        </is>
      </c>
      <c r="J164" s="136" t="inlineStr">
        <is>
          <t>INTERVIEW</t>
        </is>
      </c>
      <c r="K164" s="152" t="inlineStr">
        <is>
          <t>MEDIUM</t>
        </is>
      </c>
      <c r="L164" s="140" t="inlineStr">
        <is>
          <t>Meeting after an absence.</t>
        </is>
      </c>
    </row>
    <row r="165" ht="36" customHeight="1" s="126">
      <c r="A165" s="136" t="inlineStr">
        <is>
          <t>0189</t>
        </is>
      </c>
      <c r="B165" s="137" t="n">
        <v>523</v>
      </c>
      <c r="C165" s="137" t="n">
        <v>525</v>
      </c>
      <c r="D165" s="138" t="inlineStr">
        <is>
          <t>Compressed D22000030 ISP REPORT - REDACTED (GRAPHIC) Compressed 2.pdf</t>
        </is>
      </c>
      <c r="E165" s="138" t="inlineStr">
        <is>
          <t>D22000030_Reports/0189_INTERVIEW</t>
        </is>
      </c>
      <c r="F165" s="139" t="inlineStr">
        <is>
          <t>[attach split PDF here]  pages 523–525 of packet</t>
        </is>
      </c>
      <c r="G165" s="140" t="inlineStr">
        <is>
          <t>INTERVIEW</t>
        </is>
      </c>
      <c r="H165" s="140" t="inlineStr">
        <is>
          <t>Powell + Schwecke</t>
        </is>
      </c>
      <c r="I165" s="137" t="inlineStr">
        <is>
          <t>2023-04-24</t>
        </is>
      </c>
      <c r="J165" s="136" t="inlineStr">
        <is>
          <t>INTERVIEW</t>
        </is>
      </c>
      <c r="K165" s="152" t="inlineStr">
        <is>
          <t>MEDIUM</t>
        </is>
      </c>
      <c r="L165" s="140" t="inlineStr">
        <is>
          <t>03/02 ~2:53 p.m.</t>
        </is>
      </c>
    </row>
    <row r="166" ht="36" customHeight="1" s="126">
      <c r="A166" s="147" t="inlineStr">
        <is>
          <t>0190</t>
        </is>
      </c>
      <c r="B166" s="148" t="n">
        <v>526</v>
      </c>
      <c r="C166" s="148" t="n">
        <v>527</v>
      </c>
      <c r="D166" s="149" t="inlineStr">
        <is>
          <t>Compressed D22000030 ISP REPORT - REDACTED (GRAPHIC) Compressed 2.pdf</t>
        </is>
      </c>
      <c r="E166" s="149" t="inlineStr">
        <is>
          <t>D22000030_Reports/0190_STALKERS</t>
        </is>
      </c>
      <c r="F166" s="150" t="inlineStr">
        <is>
          <t>[attach split PDF here]  pages 526–527 of packet</t>
        </is>
      </c>
      <c r="G166" s="151" t="inlineStr">
        <is>
          <t>STALKERS</t>
        </is>
      </c>
      <c r="H166" s="151" t="inlineStr">
        <is>
          <t>Powell, Hugh</t>
        </is>
      </c>
      <c r="I166" s="148" t="inlineStr">
        <is>
          <t>2023-04-24</t>
        </is>
      </c>
      <c r="J166" s="147" t="inlineStr">
        <is>
          <t>MISC / OTHER</t>
        </is>
      </c>
      <c r="K166" s="141" t="inlineStr">
        <is>
          <t>HIGH</t>
        </is>
      </c>
      <c r="L166" s="151" t="inlineStr">
        <is>
          <t>Stalker-related follow-up title.</t>
        </is>
      </c>
    </row>
    <row r="167" ht="36" customHeight="1" s="126">
      <c r="A167" s="164" t="inlineStr">
        <is>
          <t>0191</t>
        </is>
      </c>
      <c r="B167" s="165" t="n">
        <v>528</v>
      </c>
      <c r="C167" s="165" t="n">
        <v>528</v>
      </c>
      <c r="D167" s="166" t="inlineStr">
        <is>
          <t>Compressed D22000030 ISP REPORT - REDACTED (GRAPHIC) Compressed 2.pdf</t>
        </is>
      </c>
      <c r="E167" s="166" t="inlineStr">
        <is>
          <t>D22000030_Reports/0191_SWAB_EVIDENCE</t>
        </is>
      </c>
      <c r="F167" s="167" t="inlineStr">
        <is>
          <t>[attach split PDF here]  pages 528–528 of packet</t>
        </is>
      </c>
      <c r="G167" s="168" t="inlineStr">
        <is>
          <t>SWAB / EVIDENCE</t>
        </is>
      </c>
      <c r="H167" s="168" t="n"/>
      <c r="I167" s="165" t="inlineStr">
        <is>
          <t>2023-04-24</t>
        </is>
      </c>
      <c r="J167" s="164" t="inlineStr">
        <is>
          <t>EVIDENCE / DNA / PHOTOS / VIDEO</t>
        </is>
      </c>
      <c r="K167" s="152" t="inlineStr">
        <is>
          <t>MEDIUM</t>
        </is>
      </c>
      <c r="L167" s="168" t="inlineStr">
        <is>
          <t>Swab box into evidence envelope.</t>
        </is>
      </c>
    </row>
    <row r="168" ht="36" customHeight="1" s="126">
      <c r="A168" s="141" t="inlineStr">
        <is>
          <t>0192</t>
        </is>
      </c>
      <c r="B168" s="179" t="n">
        <v>529</v>
      </c>
      <c r="C168" s="179" t="n">
        <v>530</v>
      </c>
      <c r="D168" s="180" t="inlineStr">
        <is>
          <t>Compressed D22000030 ISP REPORT - REDACTED (GRAPHIC) Compressed 2.pdf</t>
        </is>
      </c>
      <c r="E168" s="180" t="inlineStr">
        <is>
          <t>D22000030_Reports/0192_DEFENSE_ITEMS</t>
        </is>
      </c>
      <c r="F168" s="181" t="inlineStr">
        <is>
          <t>[attach split PDF here]  pages 529–530 of packet</t>
        </is>
      </c>
      <c r="G168" s="182" t="inlineStr">
        <is>
          <t>DEFENSE ITEMS</t>
        </is>
      </c>
      <c r="H168" s="182" t="inlineStr">
        <is>
          <t>Talbott, Jeffory R</t>
        </is>
      </c>
      <c r="I168" s="179" t="inlineStr">
        <is>
          <t>2023-06-13</t>
        </is>
      </c>
      <c r="J168" s="141" t="inlineStr">
        <is>
          <t>KOHBERGER / WARRANT / SEARCH</t>
        </is>
      </c>
      <c r="K168" s="141" t="inlineStr">
        <is>
          <t>HIGH</t>
        </is>
      </c>
      <c r="L168" s="182" t="inlineStr">
        <is>
          <t>Handwritten note; pink/white blanket among items.</t>
        </is>
      </c>
    </row>
    <row r="169" ht="36" customHeight="1" s="126">
      <c r="A169" s="130" t="inlineStr">
        <is>
          <t>0193</t>
        </is>
      </c>
      <c r="B169" s="131" t="n">
        <v>531</v>
      </c>
      <c r="C169" s="131" t="n">
        <v>531</v>
      </c>
      <c r="D169" s="132" t="inlineStr">
        <is>
          <t>Compressed D22000030 ISP REPORT - REDACTED (GRAPHIC) Compressed 2.pdf</t>
        </is>
      </c>
      <c r="E169" s="132" t="inlineStr">
        <is>
          <t>D22000030_Reports/0193_DATA_ADMIN</t>
        </is>
      </c>
      <c r="F169" s="163" t="inlineStr">
        <is>
          <t>[attach split PDF here]  pages 531–531 of packet</t>
        </is>
      </c>
      <c r="G169" s="134" t="inlineStr">
        <is>
          <t>DATA / ADMIN</t>
        </is>
      </c>
      <c r="H169" s="134" t="inlineStr">
        <is>
          <t>Mooney, Jeffery</t>
        </is>
      </c>
      <c r="I169" s="131" t="inlineStr">
        <is>
          <t>2023-07-26</t>
        </is>
      </c>
      <c r="J169" s="130" t="inlineStr">
        <is>
          <t>ADMIN / ASSIGNMENT</t>
        </is>
      </c>
      <c r="K169" s="147" t="inlineStr">
        <is>
          <t>INDEX ONLY</t>
        </is>
      </c>
      <c r="L169" s="134" t="n"/>
    </row>
    <row r="170" ht="36" customHeight="1" s="126">
      <c r="A170" s="169" t="inlineStr">
        <is>
          <t>0194</t>
        </is>
      </c>
      <c r="B170" s="170" t="n">
        <v>532</v>
      </c>
      <c r="C170" s="170" t="n">
        <v>533</v>
      </c>
      <c r="D170" s="171" t="inlineStr">
        <is>
          <t>Compressed D22000030 ISP REPORT - REDACTED (GRAPHIC) Compressed 2.pdf</t>
        </is>
      </c>
      <c r="E170" s="171" t="inlineStr">
        <is>
          <t>D22000030_Reports/0194_TIMED_RUNS_1122_KING</t>
        </is>
      </c>
      <c r="F170" s="172" t="inlineStr">
        <is>
          <t>[attach split PDF here]  pages 532–533 of packet</t>
        </is>
      </c>
      <c r="G170" s="173" t="inlineStr">
        <is>
          <t>TIMED RUNS 1122 KING</t>
        </is>
      </c>
      <c r="H170" s="173" t="inlineStr">
        <is>
          <t>Gilbertson, Darren (Sgt.)</t>
        </is>
      </c>
      <c r="I170" s="170" t="inlineStr">
        <is>
          <t>2023-07-26</t>
        </is>
      </c>
      <c r="J170" s="169" t="inlineStr">
        <is>
          <t>SURVEILLANCE</t>
        </is>
      </c>
      <c r="K170" s="141" t="inlineStr">
        <is>
          <t>HIGH</t>
        </is>
      </c>
      <c r="L170" s="173" t="inlineStr">
        <is>
          <t>11/21/2022 timed runs to 1122 King — quick as possible + second run.</t>
        </is>
      </c>
    </row>
    <row r="171" ht="36" customHeight="1" s="126">
      <c r="A171" s="169" t="inlineStr">
        <is>
          <t>0195</t>
        </is>
      </c>
      <c r="B171" s="170" t="n">
        <v>534</v>
      </c>
      <c r="C171" s="170" t="n">
        <v>535</v>
      </c>
      <c r="D171" s="171" t="inlineStr">
        <is>
          <t>Compressed D22000030 ISP REPORT - REDACTED (GRAPHIC) Compressed 2.pdf</t>
        </is>
      </c>
      <c r="E171" s="171" t="inlineStr">
        <is>
          <t>D22000030_Reports/0195_VIDEO_COLLECTION</t>
        </is>
      </c>
      <c r="F171" s="172" t="inlineStr">
        <is>
          <t>[attach split PDF here]  pages 534–535 of packet</t>
        </is>
      </c>
      <c r="G171" s="173" t="inlineStr">
        <is>
          <t>VIDEO COLLECTION</t>
        </is>
      </c>
      <c r="H171" s="173" t="inlineStr">
        <is>
          <t>Powell, Hugh</t>
        </is>
      </c>
      <c r="I171" s="170" t="inlineStr">
        <is>
          <t>2023-08-03</t>
        </is>
      </c>
      <c r="J171" s="169" t="inlineStr">
        <is>
          <t>SURVEILLANCE</t>
        </is>
      </c>
      <c r="K171" s="141" t="inlineStr">
        <is>
          <t>HIGH</t>
        </is>
      </c>
      <c r="L171" s="173" t="inlineStr">
        <is>
          <t>Throughout investigation video collection.</t>
        </is>
      </c>
    </row>
    <row r="172" ht="36" customHeight="1" s="126">
      <c r="A172" s="169" t="inlineStr">
        <is>
          <t>0196</t>
        </is>
      </c>
      <c r="B172" s="170" t="n">
        <v>536</v>
      </c>
      <c r="C172" s="170" t="n">
        <v>536</v>
      </c>
      <c r="D172" s="171" t="inlineStr">
        <is>
          <t>Compressed D22000030 ISP REPORT - REDACTED (GRAPHIC) Compressed 2.pdf</t>
        </is>
      </c>
      <c r="E172" s="171" t="inlineStr">
        <is>
          <t>D22000030_Reports/0196_VIDEO_11-18_1823</t>
        </is>
      </c>
      <c r="F172" s="172" t="inlineStr">
        <is>
          <t>[attach split PDF here]  pages 536–536 of packet</t>
        </is>
      </c>
      <c r="G172" s="173" t="inlineStr">
        <is>
          <t>VIDEO / 11-18 18:23</t>
        </is>
      </c>
      <c r="H172" s="173" t="inlineStr">
        <is>
          <t>Powell, Hugh</t>
        </is>
      </c>
      <c r="I172" s="170" t="inlineStr">
        <is>
          <t>2023-08-03</t>
        </is>
      </c>
      <c r="J172" s="169" t="inlineStr">
        <is>
          <t>SURVEILLANCE</t>
        </is>
      </c>
      <c r="K172" s="141" t="inlineStr">
        <is>
          <t>HIGH</t>
        </is>
      </c>
      <c r="L172" s="173" t="inlineStr">
        <is>
          <t>11/18/2022 ~6:23 p.m. collection.</t>
        </is>
      </c>
    </row>
    <row r="173" ht="36" customHeight="1" s="126">
      <c r="A173" s="164" t="inlineStr">
        <is>
          <t>0197</t>
        </is>
      </c>
      <c r="B173" s="165" t="n">
        <v>537</v>
      </c>
      <c r="C173" s="165" t="n">
        <v>537</v>
      </c>
      <c r="D173" s="166" t="inlineStr">
        <is>
          <t>Compressed D22000030 ISP REPORT - REDACTED (GRAPHIC) Compressed 2.pdf</t>
        </is>
      </c>
      <c r="E173" s="166" t="inlineStr">
        <is>
          <t>D22000030_Reports/0197_FBI_EVIDENCE_RESPONSE</t>
        </is>
      </c>
      <c r="F173" s="167" t="inlineStr">
        <is>
          <t>[attach split PDF here]  pages 537–537 of packet</t>
        </is>
      </c>
      <c r="G173" s="168" t="inlineStr">
        <is>
          <t>FBI EVIDENCE RESPONSE</t>
        </is>
      </c>
      <c r="H173" s="168" t="inlineStr">
        <is>
          <t>Talbott, Jeffory R</t>
        </is>
      </c>
      <c r="I173" s="165" t="inlineStr">
        <is>
          <t>2023-11-13</t>
        </is>
      </c>
      <c r="J173" s="164" t="inlineStr">
        <is>
          <t>EVIDENCE / DNA / PHOTOS / VIDEO</t>
        </is>
      </c>
      <c r="K173" s="141" t="inlineStr">
        <is>
          <t>HIGH</t>
        </is>
      </c>
      <c r="L173" s="168" t="inlineStr">
        <is>
          <t>10/31–11/01/2023 FBI Evidence Response Team.</t>
        </is>
      </c>
    </row>
    <row r="174" ht="36" customHeight="1" s="126">
      <c r="A174" s="135" t="inlineStr">
        <is>
          <t>0198</t>
        </is>
      </c>
      <c r="B174" s="174" t="n">
        <v>538</v>
      </c>
      <c r="C174" s="174" t="n">
        <v>538</v>
      </c>
      <c r="D174" s="175" t="inlineStr">
        <is>
          <t>Compressed D22000030 ISP REPORT - REDACTED (GRAPHIC) Compressed 2.pdf</t>
        </is>
      </c>
      <c r="E174" s="175" t="inlineStr">
        <is>
          <t>D22000030_Reports/0198_BLOODSTAIN_PATTERN_CONSULT</t>
        </is>
      </c>
      <c r="F174" s="178" t="inlineStr">
        <is>
          <t>[attach split PDF here]  pages 538–538 of packet</t>
        </is>
      </c>
      <c r="G174" s="177" t="inlineStr">
        <is>
          <t>BLOODSTAIN PATTERN CONSULT</t>
        </is>
      </c>
      <c r="H174" s="177" t="inlineStr">
        <is>
          <t>Talbott / Sutton</t>
        </is>
      </c>
      <c r="I174" s="174" t="inlineStr">
        <is>
          <t>2024-01-09</t>
        </is>
      </c>
      <c r="J174" s="135" t="inlineStr">
        <is>
          <t>CRIME SCENE / GRAPHIC</t>
        </is>
      </c>
      <c r="K174" s="141" t="inlineStr">
        <is>
          <t>HIGH</t>
        </is>
      </c>
      <c r="L174" s="177" t="inlineStr">
        <is>
          <t>12/21/2023 T. Paulette Sutton, BPA consultant.</t>
        </is>
      </c>
    </row>
    <row r="175" ht="36" customHeight="1" s="126">
      <c r="A175" s="130" t="inlineStr">
        <is>
          <t>0199</t>
        </is>
      </c>
      <c r="B175" s="131" t="n">
        <v>539</v>
      </c>
      <c r="C175" s="131" t="n">
        <v>543</v>
      </c>
      <c r="D175" s="132" t="inlineStr">
        <is>
          <t>Compressed D22000030 ISP REPORT - REDACTED (GRAPHIC) Compressed 2.pdf</t>
        </is>
      </c>
      <c r="E175" s="132" t="inlineStr">
        <is>
          <t>D22000030_Reports/0199_RULES_OF_GRAND_JURY</t>
        </is>
      </c>
      <c r="F175" s="163" t="inlineStr">
        <is>
          <t>[attach split PDF here]  pages 539–543 of packet</t>
        </is>
      </c>
      <c r="G175" s="134" t="inlineStr">
        <is>
          <t>RULES OF GRAND JURY</t>
        </is>
      </c>
      <c r="H175" s="134" t="inlineStr">
        <is>
          <t>Talbott / court</t>
        </is>
      </c>
      <c r="I175" s="131" t="inlineStr">
        <is>
          <t>2024-01-18</t>
        </is>
      </c>
      <c r="J175" s="130" t="inlineStr">
        <is>
          <t>ADMIN / ASSIGNMENT</t>
        </is>
      </c>
      <c r="K175" s="152" t="inlineStr">
        <is>
          <t>MEDIUM</t>
        </is>
      </c>
      <c r="L175" s="134" t="inlineStr">
        <is>
          <t>Sept 2023 emails alleging Idaho grand jury rule violations; fabricated texts.</t>
        </is>
      </c>
    </row>
    <row r="176" ht="36" customHeight="1" s="126">
      <c r="A176" s="197" t="inlineStr">
        <is>
          <t>0201</t>
        </is>
      </c>
      <c r="B176" s="198" t="n">
        <v>544</v>
      </c>
      <c r="C176" s="198" t="n">
        <v>545</v>
      </c>
      <c r="D176" s="199" t="inlineStr">
        <is>
          <t>Compressed D22000030 ISP REPORT - REDACTED (GRAPHIC) Compressed 2.pdf</t>
        </is>
      </c>
      <c r="E176" s="199" t="inlineStr">
        <is>
          <t>D22000030_Reports/0201_INFO</t>
        </is>
      </c>
      <c r="F176" s="200" t="inlineStr">
        <is>
          <t>[attach split PDF here]  pages 544–545 of packet</t>
        </is>
      </c>
      <c r="G176" s="201" t="inlineStr">
        <is>
          <t>INFO</t>
        </is>
      </c>
      <c r="H176" s="201" t="inlineStr">
        <is>
          <t>Gilbertson, Darren (Det. Sgt.)</t>
        </is>
      </c>
      <c r="I176" s="198" t="inlineStr">
        <is>
          <t>2024-11-05</t>
        </is>
      </c>
      <c r="J176" s="197" t="inlineStr">
        <is>
          <t>LATER FOLLOW-UP (2024–2025)</t>
        </is>
      </c>
      <c r="K176" s="152" t="inlineStr">
        <is>
          <t>MEDIUM</t>
        </is>
      </c>
      <c r="L176" s="201" t="inlineStr">
        <is>
          <t>10/29/2024 follow-up with SA O'Neil.</t>
        </is>
      </c>
    </row>
    <row r="177" ht="36" customHeight="1" s="126">
      <c r="A177" s="183" t="inlineStr">
        <is>
          <t>0202</t>
        </is>
      </c>
      <c r="B177" s="184" t="n">
        <v>546</v>
      </c>
      <c r="C177" s="184" t="n">
        <v>546</v>
      </c>
      <c r="D177" s="185" t="inlineStr">
        <is>
          <t>Compressed D22000030 ISP REPORT - REDACTED (GRAPHIC) Compressed 2.pdf</t>
        </is>
      </c>
      <c r="E177" s="185" t="inlineStr">
        <is>
          <t>D22000030_Reports/0202_PHONE_LT_BARRETT</t>
        </is>
      </c>
      <c r="F177" s="186" t="inlineStr">
        <is>
          <t>[attach split PDF here]  pages 546–546 of packet</t>
        </is>
      </c>
      <c r="G177" s="187" t="inlineStr">
        <is>
          <t>PHONE / LT BARRETT</t>
        </is>
      </c>
      <c r="H177" s="187" t="inlineStr">
        <is>
          <t>Barrett, Tyler (Lt.) / Talbott header</t>
        </is>
      </c>
      <c r="I177" s="184" t="inlineStr">
        <is>
          <t>2022-12-02</t>
        </is>
      </c>
      <c r="J177" s="183" t="inlineStr">
        <is>
          <t>PHONE / DIGITAL</t>
        </is>
      </c>
      <c r="K177" s="152" t="inlineStr">
        <is>
          <t>MEDIUM</t>
        </is>
      </c>
      <c r="L177" s="187" t="inlineStr">
        <is>
          <t>12/02/2022 phone contact logged late.</t>
        </is>
      </c>
    </row>
    <row r="178" ht="36" customHeight="1" s="126">
      <c r="A178" s="197" t="inlineStr">
        <is>
          <t>0203</t>
        </is>
      </c>
      <c r="B178" s="198" t="n">
        <v>547</v>
      </c>
      <c r="C178" s="198" t="n">
        <v>547</v>
      </c>
      <c r="D178" s="199" t="inlineStr">
        <is>
          <t>Compressed D22000030 ISP REPORT - REDACTED (GRAPHIC) Compressed 2.pdf</t>
        </is>
      </c>
      <c r="E178" s="199" t="inlineStr">
        <is>
          <t>D22000030_Reports/0203_AUDIO_FILES</t>
        </is>
      </c>
      <c r="F178" s="200" t="inlineStr">
        <is>
          <t>[attach split PDF here]  pages 547–547 of packet</t>
        </is>
      </c>
      <c r="G178" s="201" t="inlineStr">
        <is>
          <t>AUDIO FILES</t>
        </is>
      </c>
      <c r="H178" s="201" t="inlineStr">
        <is>
          <t>Barrett, Tyler (Lt.)</t>
        </is>
      </c>
      <c r="I178" s="198" t="inlineStr">
        <is>
          <t>2025-05-12</t>
        </is>
      </c>
      <c r="J178" s="197" t="inlineStr">
        <is>
          <t>LATER FOLLOW-UP (2024–2025)</t>
        </is>
      </c>
      <c r="K178" s="152" t="inlineStr">
        <is>
          <t>MEDIUM</t>
        </is>
      </c>
      <c r="L178" s="201" t="inlineStr">
        <is>
          <t>04/16/2025 subpoenaed for audio.</t>
        </is>
      </c>
    </row>
    <row r="179" ht="36" customHeight="1" s="126">
      <c r="A179" s="197" t="inlineStr">
        <is>
          <t>0204</t>
        </is>
      </c>
      <c r="B179" s="198" t="n">
        <v>548</v>
      </c>
      <c r="C179" s="198" t="n">
        <v>550</v>
      </c>
      <c r="D179" s="199" t="inlineStr">
        <is>
          <t>Compressed D22000030 ISP REPORT - REDACTED (GRAPHIC) Compressed 2.pdf</t>
        </is>
      </c>
      <c r="E179" s="199" t="inlineStr">
        <is>
          <t>D22000030_Reports/0204_WITNS_LIST_FOLLOW_UP</t>
        </is>
      </c>
      <c r="F179" s="200" t="inlineStr">
        <is>
          <t>[attach split PDF here]  pages 548–550 of packet</t>
        </is>
      </c>
      <c r="G179" s="201" t="inlineStr">
        <is>
          <t>WITNS LIST FOLLOW UP</t>
        </is>
      </c>
      <c r="H179" s="201" t="inlineStr">
        <is>
          <t>Roberts, Gideon</t>
        </is>
      </c>
      <c r="I179" s="198" t="inlineStr">
        <is>
          <t>2025-06-03</t>
        </is>
      </c>
      <c r="J179" s="197" t="inlineStr">
        <is>
          <t>LATER FOLLOW-UP (2024–2025)</t>
        </is>
      </c>
      <c r="K179" s="152" t="inlineStr">
        <is>
          <t>MEDIUM</t>
        </is>
      </c>
      <c r="L179" s="201" t="inlineStr">
        <is>
          <t>05/30/2025 contacted subpoenaed subjects; defense subpoena.</t>
        </is>
      </c>
    </row>
    <row r="180" ht="36" customHeight="1" s="126">
      <c r="A180" s="197" t="inlineStr">
        <is>
          <t>0205</t>
        </is>
      </c>
      <c r="B180" s="198" t="n">
        <v>551</v>
      </c>
      <c r="C180" s="198" t="n">
        <v>552</v>
      </c>
      <c r="D180" s="199" t="inlineStr">
        <is>
          <t>Compressed D22000030 ISP REPORT - REDACTED (GRAPHIC) Compressed 2.pdf</t>
        </is>
      </c>
      <c r="E180" s="199" t="inlineStr">
        <is>
          <t>D22000030_Reports/0205_WITNS_LIST_FOLLOW_UP</t>
        </is>
      </c>
      <c r="F180" s="200" t="inlineStr">
        <is>
          <t>[attach split PDF here]  pages 551–552 of packet</t>
        </is>
      </c>
      <c r="G180" s="201" t="inlineStr">
        <is>
          <t>WITNS LIST FOLLOW UP</t>
        </is>
      </c>
      <c r="H180" s="201" t="inlineStr">
        <is>
          <t>O'Harra, Ryan</t>
        </is>
      </c>
      <c r="I180" s="198" t="inlineStr">
        <is>
          <t>2025-06-04</t>
        </is>
      </c>
      <c r="J180" s="197" t="inlineStr">
        <is>
          <t>LATER FOLLOW-UP (2024–2025)</t>
        </is>
      </c>
      <c r="K180" s="152" t="inlineStr">
        <is>
          <t>MEDIUM</t>
        </is>
      </c>
      <c r="L180" s="201" t="inlineStr">
        <is>
          <t>06/03–05/2025 contacts.</t>
        </is>
      </c>
    </row>
    <row r="181" ht="36" customHeight="1" s="126">
      <c r="A181" s="197" t="inlineStr">
        <is>
          <t>0206</t>
        </is>
      </c>
      <c r="B181" s="198" t="n">
        <v>553</v>
      </c>
      <c r="C181" s="198" t="n">
        <v>554</v>
      </c>
      <c r="D181" s="199" t="inlineStr">
        <is>
          <t>Compressed D22000030 ISP REPORT - REDACTED (GRAPHIC) Compressed 2.pdf</t>
        </is>
      </c>
      <c r="E181" s="199" t="inlineStr">
        <is>
          <t>D22000030_Reports/0206_WITNS_LIST_FOLLOW_U</t>
        </is>
      </c>
      <c r="F181" s="200" t="inlineStr">
        <is>
          <t>[attach split PDF here]  pages 553–554 of packet</t>
        </is>
      </c>
      <c r="G181" s="201" t="inlineStr">
        <is>
          <t>WITNS LIST FOLLOW U</t>
        </is>
      </c>
      <c r="H181" s="201" t="inlineStr">
        <is>
          <t>Powell, Hugh</t>
        </is>
      </c>
      <c r="I181" s="198" t="inlineStr">
        <is>
          <t>2025-06-04</t>
        </is>
      </c>
      <c r="J181" s="197" t="inlineStr">
        <is>
          <t>LATER FOLLOW-UP (2024–2025)</t>
        </is>
      </c>
      <c r="K181" s="152" t="inlineStr">
        <is>
          <t>MEDIUM</t>
        </is>
      </c>
      <c r="L181" s="201" t="inlineStr">
        <is>
          <t>Defense counsel of Kohberger subpoena.</t>
        </is>
      </c>
    </row>
    <row r="182" ht="36" customHeight="1" s="126">
      <c r="A182" s="197" t="inlineStr">
        <is>
          <t>0207</t>
        </is>
      </c>
      <c r="B182" s="198" t="n">
        <v>555</v>
      </c>
      <c r="C182" s="198" t="n">
        <v>556</v>
      </c>
      <c r="D182" s="199" t="inlineStr">
        <is>
          <t>Compressed D22000030 ISP REPORT - REDACTED (GRAPHIC) Compressed 2.pdf</t>
        </is>
      </c>
      <c r="E182" s="199" t="inlineStr">
        <is>
          <t>D22000030_Reports/0207_WITNS_LIST_FOLLOW_UP</t>
        </is>
      </c>
      <c r="F182" s="200" t="inlineStr">
        <is>
          <t>[attach split PDF here]  pages 555–556 of packet</t>
        </is>
      </c>
      <c r="G182" s="201" t="inlineStr">
        <is>
          <t>WITNS LIST FOLLOW UP</t>
        </is>
      </c>
      <c r="H182" s="201" t="inlineStr">
        <is>
          <t>Schwecke, Jacob</t>
        </is>
      </c>
      <c r="I182" s="198" t="inlineStr">
        <is>
          <t>2025-06-05</t>
        </is>
      </c>
      <c r="J182" s="197" t="inlineStr">
        <is>
          <t>LATER FOLLOW-UP (2024–2025)</t>
        </is>
      </c>
      <c r="K182" s="152" t="inlineStr">
        <is>
          <t>MEDIUM</t>
        </is>
      </c>
      <c r="L182" s="201" t="inlineStr">
        <is>
          <t>06/04/2025: she has not received a subpoena.</t>
        </is>
      </c>
    </row>
    <row r="183" ht="15" customHeight="1" s="126">
      <c r="A183" s="202" t="inlineStr">
        <is>
          <t>TOTAL ROWS</t>
        </is>
      </c>
      <c r="B183" s="203" t="n"/>
      <c r="C183" s="204" t="n"/>
      <c r="D183" s="202" t="n"/>
      <c r="E183" s="202" t="n"/>
      <c r="F183" s="202" t="n"/>
      <c r="G183" s="202">
        <f>COUNTA(A5:A182)</f>
        <v/>
      </c>
      <c r="H183" s="202" t="n"/>
      <c r="I183" s="202" t="n"/>
      <c r="J183" s="202">
        <f>COUNTIF(H5:H182,"READ FIRST") &amp; " READ FIRST"</f>
        <v/>
      </c>
      <c r="K183" s="202" t="n"/>
      <c r="L183" s="202" t="n"/>
    </row>
    <row r="184"/>
    <row r="185"/>
    <row r="186"/>
    <row r="187"/>
    <row r="188"/>
    <row r="189"/>
    <row r="190"/>
    <row r="191"/>
    <row r="192"/>
    <row r="193"/>
    <row r="194"/>
    <row r="195"/>
    <row r="196"/>
    <row r="197"/>
    <row r="198"/>
    <row r="199"/>
  </sheetData>
  <autoFilter ref="A4:L182"/>
  <mergeCells count="3">
    <mergeCell ref="A1:I1"/>
    <mergeCell ref="A2:I2"/>
    <mergeCell ref="A183:C183"/>
  </mergeCells>
  <dataValidations count="2">
    <dataValidation sqref="G5:G182" showDropDown="0" showInputMessage="0" showErrorMessage="0" allowBlank="1" type="list" errorStyle="stop" operator="between">
      <formula1>"ADMIN / ASSIGNMENT,INTERVIEW,SURVIVING ROOMMATE / HOUSE TIMELINE,CRIME SCENE / GRAPHIC,AUTOPSY / ME,EVIDENCE / DNA / PHOTOS / VIDEO,TIPS / CANVASS,PHONE / DIGITAL,KOHBERGER / WARRANT / SEARCH,VEHICLE,SURVEILLANCE,LATER FOLLOW-UP (2024–2025),MISC / OTHER"</formula1>
      <formula2>0</formula2>
    </dataValidation>
    <dataValidation sqref="H5:H182" showDropDown="0" showInputMessage="0" showErrorMessage="0" allowBlank="1" type="list" errorStyle="stop" operator="between">
      <formula1>"READ FIRST,HIGH,MEDIUM,INDEX ONLY"</formula1>
      <formula2>0</formula2>
    </dataValidation>
  </dataValidations>
  <printOptions horizontalCentered="0" verticalCentered="0" headings="0" gridLines="0" gridLinesSet="1"/>
  <pageMargins left="0.75" right="0.75" top="1" bottom="1" header="0.5" footer="0.5"/>
  <pageSetup orientation="landscape" paperSize="3" scale="100" fitToHeight="0" fitToWidth="1" pageOrder="downThenOver" blackAndWhite="0" draft="0" horizontalDpi="300" verticalDpi="300" copies="1"/>
  <headerFooter differentOddEven="0" differentFirst="0">
    <oddHeader>&amp;LD22000030 MASTER INDEX</oddHeader>
    <oddFooter>&amp;RPage &amp;P of &amp;N</oddFooter>
    <evenHeader/>
    <evenFooter/>
    <firstHeader/>
    <firstFooter/>
  </headerFooter>
</worksheet>
</file>

<file path=xl/worksheets/sheet2.xml><?xml version="1.0" encoding="utf-8"?>
<worksheet xmlns="http://schemas.openxmlformats.org/spreadsheetml/2006/main">
  <sheetPr filterMode="0">
    <outlinePr summaryBelow="1" summaryRight="1"/>
    <pageSetUpPr fitToPage="1"/>
  </sheetPr>
  <dimension ref="A1:F35"/>
  <sheetViews>
    <sheetView showFormulas="0" showGridLines="1" showRowColHeaders="1" showZeros="1" rightToLeft="0" tabSelected="1" showOutlineSymbols="1" defaultGridColor="1"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125" min="1" max="1"/>
    <col width="38" customWidth="1" style="125" min="2" max="2"/>
    <col width="62" customWidth="1" style="125" min="3" max="3"/>
    <col width="12" customWidth="1" style="125" min="4" max="4"/>
    <col width="16" customWidth="1" style="125" min="5" max="5"/>
    <col width="42" customWidth="1" style="125" min="6" max="6"/>
  </cols>
  <sheetData>
    <row r="1" ht="21.75" customHeight="1" s="126">
      <c r="A1" s="127" t="inlineStr">
        <is>
          <t>ISP D22000030 — COLOR CODE CHART  (same system as Moscow PD report chart)</t>
        </is>
      </c>
    </row>
    <row r="2" ht="15" customHeight="1" s="126">
      <c r="A2" s="128" t="inlineStr">
        <is>
          <t>Source packet: Compressed D22000030 ISP REPORT - REDACTED (GRAPHIC) Compressed 2.pdf  •  556 pages  •  printed 07/08/2025 14:03  •  Agency assist to MPD, 1122 King Rd.</t>
        </is>
      </c>
    </row>
    <row r="4" ht="15" customHeight="1" s="126">
      <c r="A4" s="205" t="inlineStr">
        <is>
          <t>HOW TO READ THIS FILE</t>
        </is>
      </c>
    </row>
    <row r="5" ht="60" customHeight="1" s="126">
      <c r="A5" s="206" t="inlineStr">
        <is>
          <t>Each supplement (ORIG, 0001, 0002…) is one row on the MASTER INDEX tab. The entire row is filled with the category color. Priority column tells you what to open first. Page numbers are from this 556-page production (not original RMS page counts). Gaps mean OCR did not catch a clean supplement header — the pages still exist in the PDF. GRAPHIC = crime scene / autopsy language. Names, phones, and many IDs are redacted in the source.</t>
        </is>
      </c>
    </row>
    <row r="6" ht="15" customHeight="1" s="126"/>
    <row r="7" ht="15" customHeight="1" s="126"/>
    <row r="8" ht="15" customHeight="1" s="126"/>
    <row r="10" ht="15" customHeight="1" s="126">
      <c r="A10" s="205" t="inlineStr">
        <is>
          <t>CATEGORY COLOR KEY</t>
        </is>
      </c>
    </row>
    <row r="11" ht="15" customHeight="1" s="126">
      <c r="A11" s="129" t="inlineStr">
        <is>
          <t>Color</t>
        </is>
      </c>
      <c r="B11" s="129" t="inlineStr">
        <is>
          <t>Category</t>
        </is>
      </c>
      <c r="C11" s="129" t="inlineStr">
        <is>
          <t>What goes here</t>
        </is>
      </c>
      <c r="D11" s="129" t="inlineStr">
        <is>
          <t>Count</t>
        </is>
      </c>
      <c r="E11" s="129" t="inlineStr">
        <is>
          <t>% of listed rows</t>
        </is>
      </c>
      <c r="F11" s="129" t="inlineStr">
        <is>
          <t>Read rule</t>
        </is>
      </c>
    </row>
    <row r="12" ht="27.75" customHeight="1" s="126">
      <c r="A12" s="207" t="n"/>
      <c r="B12" s="208" t="inlineStr">
        <is>
          <t>ADMIN / ASSIGNMENT</t>
        </is>
      </c>
      <c r="C12" s="209" t="inlineStr">
        <is>
          <t>Call-out, assignments, running reports, grand jury admin</t>
        </is>
      </c>
      <c r="D12" s="210">
        <f>COUNTIF('MASTER INDEX'!J:J,B12)</f>
        <v/>
      </c>
      <c r="E12" s="211">
        <f>IF(SUM($D$12:$D$24)=0,0,D12/SUM($D$12:$D$24))</f>
        <v/>
      </c>
      <c r="F12" s="209" t="inlineStr">
        <is>
          <t>Use as map, don’t live here</t>
        </is>
      </c>
    </row>
    <row r="13" ht="27.75" customHeight="1" s="126">
      <c r="A13" s="212" t="n"/>
      <c r="B13" s="213" t="inlineStr">
        <is>
          <t>INTERVIEW</t>
        </is>
      </c>
      <c r="C13" s="209" t="inlineStr">
        <is>
          <t>Witness / roommate / friend / student interviews</t>
        </is>
      </c>
      <c r="D13" s="210">
        <f>COUNTIF('MASTER INDEX'!J:J,B13)</f>
        <v/>
      </c>
      <c r="E13" s="211">
        <f>IF(SUM($D$12:$D$24)=0,0,D13/SUM($D$12:$D$24))</f>
        <v/>
      </c>
      <c r="F13" s="209" t="inlineStr">
        <is>
          <t>Skim; flag names/times that hit 11/12–11/13</t>
        </is>
      </c>
    </row>
    <row r="14" ht="27.75" customHeight="1" s="126">
      <c r="A14" s="214" t="n"/>
      <c r="B14" s="215" t="inlineStr">
        <is>
          <t>SURVIVING ROOMMATE / HOUSE TIMELINE</t>
        </is>
      </c>
      <c r="C14" s="209" t="inlineStr">
        <is>
          <t>Roommate interviews that set the 11/12–11/13 house timeline</t>
        </is>
      </c>
      <c r="D14" s="210">
        <f>COUNTIF('MASTER INDEX'!J:J,B14)</f>
        <v/>
      </c>
      <c r="E14" s="211">
        <f>IF(SUM($D$12:$D$24)=0,0,D14/SUM($D$12:$D$24))</f>
        <v/>
      </c>
      <c r="F14" s="209" t="inlineStr">
        <is>
          <t>Read every page</t>
        </is>
      </c>
    </row>
    <row r="15" ht="27.75" customHeight="1" s="126">
      <c r="A15" s="216" t="n"/>
      <c r="B15" s="217" t="inlineStr">
        <is>
          <t>CRIME SCENE / GRAPHIC</t>
        </is>
      </c>
      <c r="C15" s="209" t="inlineStr">
        <is>
          <t>Scene walk-throughs, exhibits, bodies, graphic descriptions</t>
        </is>
      </c>
      <c r="D15" s="210">
        <f>COUNTIF('MASTER INDEX'!J:J,B15)</f>
        <v/>
      </c>
      <c r="E15" s="211">
        <f>IF(SUM($D$12:$D$24)=0,0,D15/SUM($D$12:$D$24))</f>
        <v/>
      </c>
      <c r="F15" s="209" t="inlineStr">
        <is>
          <t>Read when ready — graphic</t>
        </is>
      </c>
    </row>
    <row r="16" ht="27.75" customHeight="1" s="126">
      <c r="A16" s="218" t="n"/>
      <c r="B16" s="219" t="inlineStr">
        <is>
          <t>AUTOPSY / ME</t>
        </is>
      </c>
      <c r="C16" s="209" t="inlineStr">
        <is>
          <t>Spokane ME / autopsy contact</t>
        </is>
      </c>
      <c r="D16" s="210">
        <f>COUNTIF('MASTER INDEX'!J:J,B16)</f>
        <v/>
      </c>
      <c r="E16" s="211">
        <f>IF(SUM($D$12:$D$24)=0,0,D16/SUM($D$12:$D$24))</f>
        <v/>
      </c>
      <c r="F16" s="209" t="inlineStr">
        <is>
          <t>Read; pair with scene exhibits</t>
        </is>
      </c>
    </row>
    <row r="17" ht="27.75" customHeight="1" s="126">
      <c r="A17" s="220" t="n"/>
      <c r="B17" s="221" t="inlineStr">
        <is>
          <t>EVIDENCE / DNA / PHOTOS / VIDEO</t>
        </is>
      </c>
      <c r="C17" s="209" t="inlineStr">
        <is>
          <t>Swabs, tags, photo logs, video, drone, receipts, transport</t>
        </is>
      </c>
      <c r="D17" s="210">
        <f>COUNTIF('MASTER INDEX'!J:J,B17)</f>
        <v/>
      </c>
      <c r="E17" s="211">
        <f>IF(SUM($D$12:$D$24)=0,0,D17/SUM($D$12:$D$24))</f>
        <v/>
      </c>
      <c r="F17" s="209" t="inlineStr">
        <is>
          <t>Log tag numbers</t>
        </is>
      </c>
    </row>
    <row r="18" ht="27.75" customHeight="1" s="126">
      <c r="A18" s="222" t="n"/>
      <c r="B18" s="223" t="inlineStr">
        <is>
          <t>TIPS / CANVASS</t>
        </is>
      </c>
      <c r="C18" s="209" t="inlineStr">
        <is>
          <t>Tips, neighborhood canvass, area canvas</t>
        </is>
      </c>
      <c r="D18" s="210">
        <f>COUNTIF('MASTER INDEX'!J:J,B18)</f>
        <v/>
      </c>
      <c r="E18" s="211">
        <f>IF(SUM($D$12:$D$24)=0,0,D18/SUM($D$12:$D$24))</f>
        <v/>
      </c>
      <c r="F18" s="209" t="inlineStr">
        <is>
          <t>Separate signal from noise</t>
        </is>
      </c>
    </row>
    <row r="19" ht="27.75" customHeight="1" s="126">
      <c r="A19" s="224" t="n"/>
      <c r="B19" s="225" t="inlineStr">
        <is>
          <t>PHONE / DIGITAL</t>
        </is>
      </c>
      <c r="C19" s="209" t="inlineStr">
        <is>
          <t>Phone inventories, contacts, Snapchat, digital media</t>
        </is>
      </c>
      <c r="D19" s="210">
        <f>COUNTIF('MASTER INDEX'!J:J,B19)</f>
        <v/>
      </c>
      <c r="E19" s="211">
        <f>IF(SUM($D$12:$D$24)=0,0,D19/SUM($D$12:$D$24))</f>
        <v/>
      </c>
      <c r="F19" s="209" t="inlineStr">
        <is>
          <t>Build a phone/time spine</t>
        </is>
      </c>
    </row>
    <row r="20" ht="27.75" customHeight="1" s="126">
      <c r="A20" s="226" t="n"/>
      <c r="B20" s="227" t="inlineStr">
        <is>
          <t>KOHBERGER / WARRANT / SEARCH</t>
        </is>
      </c>
      <c r="C20" s="209" t="inlineStr">
        <is>
          <t>Kohberger SW, apartment, storage, Elantra, WSU search</t>
        </is>
      </c>
      <c r="D20" s="210">
        <f>COUNTIF('MASTER INDEX'!J:J,B20)</f>
        <v/>
      </c>
      <c r="E20" s="211">
        <f>IF(SUM($D$12:$D$24)=0,0,D20/SUM($D$12:$D$24))</f>
        <v/>
      </c>
      <c r="F20" s="209" t="inlineStr">
        <is>
          <t>Read every page</t>
        </is>
      </c>
    </row>
    <row r="21" ht="27.75" customHeight="1" s="126">
      <c r="A21" s="228" t="n"/>
      <c r="B21" s="229" t="inlineStr">
        <is>
          <t>VEHICLE</t>
        </is>
      </c>
      <c r="C21" s="209" t="inlineStr">
        <is>
          <t>Victim vehicles, Elantra processing, Range Rover, vehicle ID</t>
        </is>
      </c>
      <c r="D21" s="210">
        <f>COUNTIF('MASTER INDEX'!J:J,B21)</f>
        <v/>
      </c>
      <c r="E21" s="211">
        <f>IF(SUM($D$12:$D$24)=0,0,D21/SUM($D$12:$D$24))</f>
        <v/>
      </c>
      <c r="F21" s="209" t="inlineStr">
        <is>
          <t>Elantra + victim cars first</t>
        </is>
      </c>
    </row>
    <row r="22" ht="27.75" customHeight="1" s="126">
      <c r="A22" s="230" t="n"/>
      <c r="B22" s="231" t="inlineStr">
        <is>
          <t>SURVEILLANCE</t>
        </is>
      </c>
      <c r="C22" s="209" t="inlineStr">
        <is>
          <t>Fixed surveillance, timed runs, video collection</t>
        </is>
      </c>
      <c r="D22" s="210">
        <f>COUNTIF('MASTER INDEX'!J:J,B22)</f>
        <v/>
      </c>
      <c r="E22" s="211">
        <f>IF(SUM($D$12:$D$24)=0,0,D22/SUM($D$12:$D$24))</f>
        <v/>
      </c>
      <c r="F22" s="209" t="inlineStr">
        <is>
          <t>Pair with timed runs / video</t>
        </is>
      </c>
    </row>
    <row r="23" ht="27.75" customHeight="1" s="126">
      <c r="A23" s="232" t="n"/>
      <c r="B23" s="233" t="inlineStr">
        <is>
          <t>LATER FOLLOW-UP (2024–2025)</t>
        </is>
      </c>
      <c r="C23" s="209" t="inlineStr">
        <is>
          <t>Witness-list follow-up, audio files, post-plea/admin work</t>
        </is>
      </c>
      <c r="D23" s="210">
        <f>COUNTIF('MASTER INDEX'!J:J,B23)</f>
        <v/>
      </c>
      <c r="E23" s="211">
        <f>IF(SUM($D$12:$D$24)=0,0,D23/SUM($D$12:$D$24))</f>
        <v/>
      </c>
      <c r="F23" s="209" t="inlineStr">
        <is>
          <t>After the 2022–23 core</t>
        </is>
      </c>
    </row>
    <row r="24" ht="27.75" customHeight="1" s="126">
      <c r="A24" s="234" t="n"/>
      <c r="B24" s="235" t="inlineStr">
        <is>
          <t>MISC / OTHER</t>
        </is>
      </c>
      <c r="C24" s="209" t="inlineStr">
        <is>
          <t>Letters, packing belongings, hospital checks, stalker notes, gaps</t>
        </is>
      </c>
      <c r="D24" s="210">
        <f>COUNTIF('MASTER INDEX'!J:J,B24)</f>
        <v/>
      </c>
      <c r="E24" s="211">
        <f>IF(SUM($D$12:$D$24)=0,0,D24/SUM($D$12:$D$24))</f>
        <v/>
      </c>
      <c r="F24" s="209" t="inlineStr">
        <is>
          <t>Park and return</t>
        </is>
      </c>
    </row>
    <row r="26" ht="15" customHeight="1" s="126">
      <c r="A26" s="236" t="inlineStr">
        <is>
          <t>PRIORITY KEY  (column H on MASTER INDEX)</t>
        </is>
      </c>
    </row>
    <row r="27" ht="15" customHeight="1" s="126">
      <c r="A27" s="129" t="inlineStr">
        <is>
          <t>Priority</t>
        </is>
      </c>
      <c r="B27" s="129" t="inlineStr">
        <is>
          <t>Meaning</t>
        </is>
      </c>
    </row>
    <row r="28" ht="34.5" customHeight="1" s="126">
      <c r="A28" s="237" t="inlineStr">
        <is>
          <t>READ FIRST</t>
        </is>
      </c>
      <c r="B28" s="209" t="inlineStr">
        <is>
          <t>Open these before anything else. Scene, roommate timeline, autopsy, Kohberger SW/apartment/Elantra.</t>
        </is>
      </c>
    </row>
    <row r="29" ht="23.25" customHeight="1" s="126">
      <c r="A29" s="238" t="inlineStr">
        <is>
          <t>HIGH</t>
        </is>
      </c>
      <c r="B29" s="209" t="inlineStr">
        <is>
          <t>Core investigative product. Read in the second pass.</t>
        </is>
      </c>
    </row>
    <row r="30" ht="23.25" customHeight="1" s="126">
      <c r="A30" s="239" t="inlineStr">
        <is>
          <t>MEDIUM</t>
        </is>
      </c>
      <c r="B30" s="209" t="inlineStr">
        <is>
          <t>Needed for completeness / names / times. Skim unless a name you track appears.</t>
        </is>
      </c>
    </row>
    <row r="31" ht="23.25" customHeight="1" s="126">
      <c r="A31" s="240" t="inlineStr">
        <is>
          <t>INDEX ONLY</t>
        </is>
      </c>
      <c r="B31" s="209" t="inlineStr">
        <is>
          <t>OCR gap or thin admin. Don’t spend time until you need the page.</t>
        </is>
      </c>
    </row>
    <row r="33" ht="48" customHeight="1" s="126">
      <c r="A33" s="241" t="inlineStr">
        <is>
          <t>Match to the Moscow PD chart: RED family = scene/body; ORANGE = suspect/warrants; YELLOW = interviews; GREEN = tips/canvass; BLUE = evidence/digital; PURPLE = ME/autopsy; TEAL = surveillance; GRAY = late follow-up. Roommate timeline is pulled out in its own orange-tan so it doesn’t get lost in generic interviews.</t>
        </is>
      </c>
    </row>
    <row r="34" ht="15" customHeight="1" s="126"/>
    <row r="35" ht="15" customHeight="1" s="126"/>
  </sheetData>
  <mergeCells count="5">
    <mergeCell ref="A2:F2"/>
    <mergeCell ref="A5:F8"/>
    <mergeCell ref="A1:F1"/>
    <mergeCell ref="A26:F26"/>
    <mergeCell ref="A33:F35"/>
  </mergeCells>
  <printOptions horizontalCentered="0" verticalCentered="0" headings="0" gridLines="0" gridLinesSet="1"/>
  <pageMargins left="0.75" right="0.75" top="1" bottom="1" header="0.5" footer="0.5"/>
  <pageSetup orientation="landscape" paperSize="1" scale="100" fitToHeight="1" fitToWidth="1" pageOrder="downThenOver" blackAndWhite="0" draft="0" horizontalDpi="300" verticalDpi="300" copies="1"/>
  <headerFooter differentOddEven="0" differentFirst="0">
    <oddHeader>&amp;LISP D22000030 color chart</oddHeader>
    <oddFooter>&amp;RPage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filterMode="0">
    <outlinePr summaryBelow="1" summaryRight="1"/>
    <pageSetUpPr fitToPage="1"/>
  </sheetPr>
  <dimension ref="A1:G20"/>
  <sheetViews>
    <sheetView showFormulas="0" showGridLines="1"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8" customWidth="1" style="125" min="1" max="1"/>
    <col width="10" customWidth="1" style="125" min="2" max="2"/>
    <col width="12" customWidth="1" style="125" min="3" max="3"/>
    <col width="52" customWidth="1" style="125" min="4" max="4"/>
    <col width="38" customWidth="1" style="125" min="5" max="5"/>
    <col width="78" customWidth="1" style="125" min="6" max="6"/>
  </cols>
  <sheetData>
    <row r="1" ht="19.5" customHeight="1" s="126">
      <c r="A1" s="127" t="inlineStr">
        <is>
          <t>READ FIRST — pull these before you grind 556 pages</t>
        </is>
      </c>
    </row>
    <row r="2" ht="15" customHeight="1" s="126">
      <c r="A2" s="128" t="inlineStr">
        <is>
          <t>Same order I would hand you a binder tab. Color still matches the master index.</t>
        </is>
      </c>
    </row>
    <row r="4" ht="15" customHeight="1" s="126">
      <c r="A4" s="242" t="inlineStr">
        <is>
          <t>Order</t>
        </is>
      </c>
      <c r="B4" s="242" t="inlineStr">
        <is>
          <t>Supp #</t>
        </is>
      </c>
      <c r="C4" s="242" t="inlineStr">
        <is>
          <t>Pages</t>
        </is>
      </c>
      <c r="D4" s="242" t="inlineStr">
        <is>
          <t>Title</t>
        </is>
      </c>
      <c r="E4" s="242" t="inlineStr">
        <is>
          <t>Category</t>
        </is>
      </c>
      <c r="F4" s="242" t="inlineStr">
        <is>
          <t>Why first</t>
        </is>
      </c>
    </row>
    <row r="5" ht="48" customHeight="1" s="126">
      <c r="A5" s="208" t="n">
        <v>1</v>
      </c>
      <c r="B5" s="208" t="inlineStr">
        <is>
          <t>ORIG</t>
        </is>
      </c>
      <c r="C5" s="243" t="inlineStr">
        <is>
          <t>1–1</t>
        </is>
      </c>
      <c r="D5" s="243" t="inlineStr">
        <is>
          <t>INITIAL CALL-OUT</t>
        </is>
      </c>
      <c r="E5" s="243" t="inlineStr">
        <is>
          <t>ADMIN / ASSIGNMENT</t>
        </is>
      </c>
      <c r="F5" s="243" t="inlineStr">
        <is>
          <t>MPD requests ISP Dist 2. Talbott assigned lead 12:22. Approved 11/17/2022.</t>
        </is>
      </c>
    </row>
    <row r="6" ht="48" customHeight="1" s="126">
      <c r="A6" s="215" t="n">
        <v>2</v>
      </c>
      <c r="B6" s="215" t="inlineStr">
        <is>
          <t>0003</t>
        </is>
      </c>
      <c r="C6" s="244" t="inlineStr">
        <is>
          <t>9–20</t>
        </is>
      </c>
      <c r="D6" s="244" t="inlineStr">
        <is>
          <t>IV — surviving roommate (Boise, attorney present)</t>
        </is>
      </c>
      <c r="E6" s="244" t="inlineStr">
        <is>
          <t>SURVIVING ROOMMATE / HOUSE TIMELINE</t>
        </is>
      </c>
      <c r="F6" s="244" t="inlineStr">
        <is>
          <t>11/17 interview. House layout, Fri ball, Sat naps, Kai party, Sobro ~1:15–1:30a, Vampire Diaries, Grub Truck ~2:00–2:30a, Uber text ~3:10a, sliding door often unlocked. Tag 220004172. ~10 pages.</t>
        </is>
      </c>
    </row>
    <row r="7" ht="48" customHeight="1" s="126">
      <c r="A7" s="215" t="n">
        <v>3</v>
      </c>
      <c r="B7" s="215" t="inlineStr">
        <is>
          <t>0046</t>
        </is>
      </c>
      <c r="C7" s="244" t="inlineStr">
        <is>
          <t>133–135</t>
        </is>
      </c>
      <c r="D7" s="244" t="inlineStr">
        <is>
          <t>INTERVIEWS (keyless entry)</t>
        </is>
      </c>
      <c r="E7" s="244" t="inlineStr">
        <is>
          <t>SURVIVING ROOMMATE / HOUSE TIMELINE</t>
        </is>
      </c>
      <c r="F7" s="244" t="inlineStr">
        <is>
          <t>Front-door digital numerical keyless entry described.</t>
        </is>
      </c>
    </row>
    <row r="8" ht="48" customHeight="1" s="126">
      <c r="A8" s="217" t="n">
        <v>4</v>
      </c>
      <c r="B8" s="217" t="inlineStr">
        <is>
          <t>0032</t>
        </is>
      </c>
      <c r="C8" s="245" t="inlineStr">
        <is>
          <t>89–95</t>
        </is>
      </c>
      <c r="D8" s="245" t="inlineStr">
        <is>
          <t>11-13 CRIME SCENE</t>
        </is>
      </c>
      <c r="E8" s="245" t="inlineStr">
        <is>
          <t>CRIME SCENE / GRAPHIC</t>
        </is>
      </c>
      <c r="F8" s="245" t="inlineStr">
        <is>
          <t>Initial scene. Sheath by hip. Exhibit list (steak knife, iPad, rooms, blood). GRAPHIC.</t>
        </is>
      </c>
    </row>
    <row r="9" ht="48" customHeight="1" s="126">
      <c r="A9" s="217" t="n">
        <v>5</v>
      </c>
      <c r="B9" s="217" t="inlineStr">
        <is>
          <t>0033</t>
        </is>
      </c>
      <c r="C9" s="245" t="inlineStr">
        <is>
          <t>96–97</t>
        </is>
      </c>
      <c r="D9" s="245" t="inlineStr">
        <is>
          <t>11-14 CRIME SCENE</t>
        </is>
      </c>
      <c r="E9" s="245" t="inlineStr">
        <is>
          <t>CRIME SCENE / GRAPHIC</t>
        </is>
      </c>
      <c r="F9" s="245" t="inlineStr">
        <is>
          <t>Scene work 11/14. GRAPHIC.</t>
        </is>
      </c>
    </row>
    <row r="10" ht="48" customHeight="1" s="126">
      <c r="A10" s="217" t="n">
        <v>6</v>
      </c>
      <c r="B10" s="217" t="inlineStr">
        <is>
          <t>0034</t>
        </is>
      </c>
      <c r="C10" s="245" t="inlineStr">
        <is>
          <t>98–100</t>
        </is>
      </c>
      <c r="D10" s="245" t="inlineStr">
        <is>
          <t>11-17/18 CRIME SCENE</t>
        </is>
      </c>
      <c r="E10" s="245" t="inlineStr">
        <is>
          <t>CRIME SCENE / GRAPHIC</t>
        </is>
      </c>
      <c r="F10" s="245" t="inlineStr">
        <is>
          <t>Evidence to MPD tech. GRAPHIC.</t>
        </is>
      </c>
    </row>
    <row r="11" ht="48" customHeight="1" s="126">
      <c r="A11" s="219" t="n">
        <v>7</v>
      </c>
      <c r="B11" s="219" t="inlineStr">
        <is>
          <t>0073</t>
        </is>
      </c>
      <c r="C11" s="246" t="inlineStr">
        <is>
          <t>223–225</t>
        </is>
      </c>
      <c r="D11" s="246" t="inlineStr">
        <is>
          <t>AUTOPSY</t>
        </is>
      </c>
      <c r="E11" s="246" t="inlineStr">
        <is>
          <t>AUTOPSY / ME</t>
        </is>
      </c>
      <c r="F11" s="246" t="inlineStr">
        <is>
          <t>Contacted Spokane County Medical Examiner's Office.</t>
        </is>
      </c>
    </row>
    <row r="12" ht="48" customHeight="1" s="126">
      <c r="A12" s="221" t="n">
        <v>8</v>
      </c>
      <c r="B12" s="221" t="inlineStr">
        <is>
          <t>0097</t>
        </is>
      </c>
      <c r="C12" s="247" t="inlineStr">
        <is>
          <t>283–286</t>
        </is>
      </c>
      <c r="D12" s="247" t="inlineStr">
        <is>
          <t>DNA</t>
        </is>
      </c>
      <c r="E12" s="247" t="inlineStr">
        <is>
          <t>EVIDENCE / DNA / PHOTOS / VIDEO</t>
        </is>
      </c>
      <c r="F12" s="247" t="inlineStr">
        <is>
          <t>Retrieved DNA swabs collected 11/23.</t>
        </is>
      </c>
    </row>
    <row r="13" ht="48" customHeight="1" s="126">
      <c r="A13" s="227" t="n">
        <v>9</v>
      </c>
      <c r="B13" s="227" t="inlineStr">
        <is>
          <t>0083</t>
        </is>
      </c>
      <c r="C13" s="248" t="inlineStr">
        <is>
          <t>256–259</t>
        </is>
      </c>
      <c r="D13" s="248" t="inlineStr">
        <is>
          <t>KOHBERGER SW</t>
        </is>
      </c>
      <c r="E13" s="248" t="inlineStr">
        <is>
          <t>KOHBERGER / WARRANT / SEARCH</t>
        </is>
      </c>
      <c r="F13" s="248" t="inlineStr">
        <is>
          <t>01/05 ~1:57 p.m. search warrant work; audio transferred 01/06.</t>
        </is>
      </c>
    </row>
    <row r="14" ht="48" customHeight="1" s="126">
      <c r="A14" s="227" t="n">
        <v>10</v>
      </c>
      <c r="B14" s="227" t="inlineStr">
        <is>
          <t>0129</t>
        </is>
      </c>
      <c r="C14" s="248" t="inlineStr">
        <is>
          <t>365–367</t>
        </is>
      </c>
      <c r="D14" s="248" t="inlineStr">
        <is>
          <t>KOHBERGER APARTMENT</t>
        </is>
      </c>
      <c r="E14" s="248" t="inlineStr">
        <is>
          <t>KOHBERGER / WARRANT / SEARCH</t>
        </is>
      </c>
      <c r="F14" s="248" t="inlineStr">
        <is>
          <t>Unit vacant / unused appearance. Evidence logged 01/19.</t>
        </is>
      </c>
    </row>
    <row r="15" ht="48" customHeight="1" s="126">
      <c r="A15" s="227" t="n">
        <v>11</v>
      </c>
      <c r="B15" s="227" t="inlineStr">
        <is>
          <t>0130</t>
        </is>
      </c>
      <c r="C15" s="248" t="inlineStr">
        <is>
          <t>368–368</t>
        </is>
      </c>
      <c r="D15" s="248" t="inlineStr">
        <is>
          <t>MINISTORAGE</t>
        </is>
      </c>
      <c r="E15" s="248" t="inlineStr">
        <is>
          <t>KOHBERGER / WARRANT / SEARCH</t>
        </is>
      </c>
      <c r="F15" s="248" t="inlineStr">
        <is>
          <t>12/28 mini-storage work.</t>
        </is>
      </c>
    </row>
    <row r="16" ht="48" customHeight="1" s="126">
      <c r="A16" s="227" t="n">
        <v>12</v>
      </c>
      <c r="B16" s="227" t="inlineStr">
        <is>
          <t>0131</t>
        </is>
      </c>
      <c r="C16" s="248" t="inlineStr">
        <is>
          <t>369–370</t>
        </is>
      </c>
      <c r="D16" s="248" t="inlineStr">
        <is>
          <t>SEARCH (Kohberger office)</t>
        </is>
      </c>
      <c r="E16" s="248" t="inlineStr">
        <is>
          <t>KOHBERGER / WARRANT / SEARCH</t>
        </is>
      </c>
      <c r="F16" s="248" t="inlineStr">
        <is>
          <t>Daniels authored SW for office belonging to Kohberger.</t>
        </is>
      </c>
    </row>
    <row r="17" ht="48" customHeight="1" s="126">
      <c r="A17" s="227" t="n">
        <v>13</v>
      </c>
      <c r="B17" s="227" t="inlineStr">
        <is>
          <t>0142</t>
        </is>
      </c>
      <c r="C17" s="248" t="inlineStr">
        <is>
          <t>408–408</t>
        </is>
      </c>
      <c r="D17" s="248" t="inlineStr">
        <is>
          <t>WSU SEARCH WARRANT</t>
        </is>
      </c>
      <c r="E17" s="248" t="inlineStr">
        <is>
          <t>KOHBERGER / WARRANT / SEARCH</t>
        </is>
      </c>
      <c r="F17" s="248" t="inlineStr">
        <is>
          <t>01/17 ~3:35 p.m. WSU SW.</t>
        </is>
      </c>
    </row>
    <row r="18" ht="48" customHeight="1" s="126">
      <c r="A18" s="227" t="n">
        <v>14</v>
      </c>
      <c r="B18" s="227" t="inlineStr">
        <is>
          <t>0163</t>
        </is>
      </c>
      <c r="C18" s="248" t="inlineStr">
        <is>
          <t>460–462</t>
        </is>
      </c>
      <c r="D18" s="248" t="inlineStr">
        <is>
          <t>CELLMATE INTERVIEWS</t>
        </is>
      </c>
      <c r="E18" s="248" t="inlineStr">
        <is>
          <t>KOHBERGER / WARRANT / SEARCH</t>
        </is>
      </c>
      <c r="F18" s="248" t="inlineStr">
        <is>
          <t>Kohberger described as highly intelligent / analytical.</t>
        </is>
      </c>
    </row>
    <row r="19" ht="48" customHeight="1" s="126">
      <c r="A19" s="229" t="n">
        <v>15</v>
      </c>
      <c r="B19" s="229" t="inlineStr">
        <is>
          <t>0185</t>
        </is>
      </c>
      <c r="C19" s="249" t="inlineStr">
        <is>
          <t>516–517</t>
        </is>
      </c>
      <c r="D19" s="249" t="inlineStr">
        <is>
          <t>ELANTRA PROCESSING</t>
        </is>
      </c>
      <c r="E19" s="249" t="inlineStr">
        <is>
          <t>VEHICLE</t>
        </is>
      </c>
      <c r="F19" s="249" t="inlineStr">
        <is>
          <t>03/09/2023 Elantra processing with MPD Sgt. Blaker.</t>
        </is>
      </c>
    </row>
    <row r="20" ht="48" customHeight="1" s="126">
      <c r="A20" s="227" t="n">
        <v>16</v>
      </c>
      <c r="B20" s="227" t="inlineStr">
        <is>
          <t>0091</t>
        </is>
      </c>
      <c r="C20" s="248" t="inlineStr">
        <is>
          <t>271–273</t>
        </is>
      </c>
      <c r="D20" s="248" t="inlineStr">
        <is>
          <t>IV (Kohberger hallway)</t>
        </is>
      </c>
      <c r="E20" s="248" t="inlineStr">
        <is>
          <t>KOHBERGER / WARRANT / SEARCH</t>
        </is>
      </c>
      <c r="F20" s="248" t="inlineStr">
        <is>
          <t>Kohberger hanging out in hallways as weeks progressed.</t>
        </is>
      </c>
    </row>
  </sheetData>
  <mergeCells count="2">
    <mergeCell ref="A2:G2"/>
    <mergeCell ref="A1:G1"/>
  </mergeCells>
  <printOptions horizontalCentered="0" verticalCentered="0" headings="0" gridLines="0" gridLinesSet="1"/>
  <pageMargins left="0.75" right="0.75" top="1" bottom="1" header="0.511811023622047" footer="0.511811023622047"/>
  <pageSetup orientation="landscape" paperSize="1"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D22"/>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2" customWidth="1" style="125" min="1" max="1"/>
    <col width="78" customWidth="1" style="125" min="2" max="2"/>
    <col width="22" customWidth="1" style="125" min="3" max="3"/>
    <col width="36" customWidth="1" style="125" min="4" max="4"/>
  </cols>
  <sheetData>
    <row r="1" ht="19.5" customHeight="1" s="126">
      <c r="A1" s="127" t="inlineStr">
        <is>
          <t>Who wrote what  •  filter the master index if you need every line</t>
        </is>
      </c>
    </row>
    <row r="3" ht="15" customHeight="1" s="126">
      <c r="A3" s="129" t="inlineStr">
        <is>
          <t>Detective / unit</t>
        </is>
      </c>
      <c r="B3" s="129" t="inlineStr">
        <is>
          <t>Role in THIS packet</t>
        </is>
      </c>
      <c r="C3" s="129" t="inlineStr">
        <is>
          <t># of titled rows (approx)</t>
        </is>
      </c>
      <c r="D3" s="129" t="inlineStr">
        <is>
          <t>Go to these supp #s first</t>
        </is>
      </c>
    </row>
    <row r="4" ht="31.5" customHeight="1" s="126">
      <c r="A4" s="250" t="inlineStr">
        <is>
          <t>Talbott, Jeffory R</t>
        </is>
      </c>
      <c r="B4" s="209" t="inlineStr">
        <is>
          <t>ISP Dist 2 lead. Call-out, most crime-scene supplements, Kohberger apartment, autopsy contact, later admin.</t>
        </is>
      </c>
      <c r="C4" s="251">
        <f>COUNTIF('MASTER INDEX'!H:H,"*Talbott*")</f>
        <v/>
      </c>
      <c r="D4" s="209" t="inlineStr">
        <is>
          <t>ORIG, 0032–0038, 0073, 0083, 0129, 0131</t>
        </is>
      </c>
    </row>
    <row r="5" ht="31.5" customHeight="1" s="126">
      <c r="A5" s="252" t="inlineStr">
        <is>
          <t>Millar, James</t>
        </is>
      </c>
      <c r="B5" s="253" t="inlineStr">
        <is>
          <t>Dist 3. First Boise interviews 0001 / 0016. Collected early buccal swabs.</t>
        </is>
      </c>
      <c r="C5" s="254">
        <f>COUNTIF('MASTER INDEX'!H:H,"*Millar*")</f>
        <v/>
      </c>
      <c r="D5" s="253" t="inlineStr">
        <is>
          <t>0001, 0016</t>
        </is>
      </c>
    </row>
    <row r="6" ht="31.5" customHeight="1" s="126">
      <c r="A6" s="250" t="inlineStr">
        <is>
          <t>Hoxie, Ryan</t>
        </is>
      </c>
      <c r="B6" s="209" t="inlineStr">
        <is>
          <t>Dist 3 Sgt. Corner Club photo interview 0002 + later IVs.</t>
        </is>
      </c>
      <c r="C6" s="251">
        <f>COUNTIF('MASTER INDEX'!H:H,"*Hoxie*")</f>
        <v/>
      </c>
      <c r="D6" s="209" t="inlineStr">
        <is>
          <t>0002, 0012</t>
        </is>
      </c>
    </row>
    <row r="7" ht="31.5" customHeight="1" s="126">
      <c r="A7" s="252" t="inlineStr">
        <is>
          <t>Gooch, Vicki</t>
        </is>
      </c>
      <c r="B7" s="253" t="inlineStr">
        <is>
          <t>Dist 3. Surviving-roommate interview 0003 with MPD Sgt. Blaker.</t>
        </is>
      </c>
      <c r="C7" s="254">
        <f>COUNTIF('MASTER INDEX'!H:H,"*Gooch*")</f>
        <v/>
      </c>
      <c r="D7" s="253" t="inlineStr">
        <is>
          <t>0003</t>
        </is>
      </c>
    </row>
    <row r="8" ht="31.5" customHeight="1" s="126">
      <c r="A8" s="250" t="inlineStr">
        <is>
          <t>Catlin, Jack (Lt.)</t>
        </is>
      </c>
      <c r="B8" s="209" t="inlineStr">
        <is>
          <t>Present on 0002 and 0037 second interview.</t>
        </is>
      </c>
      <c r="C8" s="251">
        <f>COUNTIF('MASTER INDEX'!H:H,"*Catlin*")</f>
        <v/>
      </c>
      <c r="D8" s="209" t="inlineStr">
        <is>
          <t>0002, 0037</t>
        </is>
      </c>
    </row>
    <row r="9" ht="31.5" customHeight="1" s="126">
      <c r="A9" s="252" t="inlineStr">
        <is>
          <t>Walker, Brady</t>
        </is>
      </c>
      <c r="B9" s="253" t="inlineStr">
        <is>
          <t>Dist 1 workhorse: phone inventories 0052–0054, 0062–0063, 0065, letter 0072.</t>
        </is>
      </c>
      <c r="C9" s="254">
        <f>COUNTIF('MASTER INDEX'!H:H,"*Walker*")</f>
        <v/>
      </c>
      <c r="D9" s="253" t="inlineStr">
        <is>
          <t>0052, 0053, 0065, 0072</t>
        </is>
      </c>
    </row>
    <row r="10" ht="31.5" customHeight="1" s="126">
      <c r="A10" s="250" t="inlineStr">
        <is>
          <t>Herman, Cody</t>
        </is>
      </c>
      <c r="B10" s="209" t="inlineStr">
        <is>
          <t>Long interview block 0064; early 11/16 contacts with Hodl.</t>
        </is>
      </c>
      <c r="C10" s="251">
        <f>COUNTIF('MASTER INDEX'!H:H,"*Herman*")</f>
        <v/>
      </c>
      <c r="D10" s="209" t="inlineStr">
        <is>
          <t>0064, 0071</t>
        </is>
      </c>
    </row>
    <row r="11" ht="31.5" customHeight="1" s="126">
      <c r="A11" s="252" t="inlineStr">
        <is>
          <t>Hodl, Andy</t>
        </is>
      </c>
      <c r="B11" s="253" t="inlineStr">
        <is>
          <t>Tip interviews 0049–0050, 11/17 canvass-style IVs.</t>
        </is>
      </c>
      <c r="C11" s="254">
        <f>COUNTIF('MASTER INDEX'!H:H,"*Hodl*")</f>
        <v/>
      </c>
      <c r="D11" s="253" t="inlineStr">
        <is>
          <t>0049, 0050</t>
        </is>
      </c>
    </row>
    <row r="12" ht="31.5" customHeight="1" s="126">
      <c r="A12" s="250" t="inlineStr">
        <is>
          <t>Lehman, Leslie</t>
        </is>
      </c>
      <c r="B12" s="209" t="inlineStr">
        <is>
          <t>Video preserve 0076, DNA 0097, running report 0100.</t>
        </is>
      </c>
      <c r="C12" s="251">
        <f>COUNTIF('MASTER INDEX'!H:H,"*Lehman*")</f>
        <v/>
      </c>
      <c r="D12" s="209" t="inlineStr">
        <is>
          <t>0076, 0097, 0100</t>
        </is>
      </c>
    </row>
    <row r="13" ht="31.5" customHeight="1" s="126">
      <c r="A13" s="252" t="inlineStr">
        <is>
          <t>Schwecke, Jacob</t>
        </is>
      </c>
      <c r="B13" s="253" t="inlineStr">
        <is>
          <t>Kohberger-adjacent IVs, receipts, WSU/MPD, 2025 witness list.</t>
        </is>
      </c>
      <c r="C13" s="254">
        <f>COUNTIF('MASTER INDEX'!H:H,"*Schwecke*")</f>
        <v/>
      </c>
      <c r="D13" s="253" t="inlineStr">
        <is>
          <t>0087, 0151, 0207</t>
        </is>
      </c>
    </row>
    <row r="14" ht="31.5" customHeight="1" s="126">
      <c r="A14" s="250" t="inlineStr">
        <is>
          <t>Powell, Hugh</t>
        </is>
      </c>
      <c r="B14" s="209" t="inlineStr">
        <is>
          <t>Paired with Schwecke; stalkers 0190; video collection 0195–0196.</t>
        </is>
      </c>
      <c r="C14" s="251">
        <f>COUNTIF('MASTER INDEX'!H:H,"*Powell*")</f>
        <v/>
      </c>
      <c r="D14" s="209" t="inlineStr">
        <is>
          <t>0190, 0194–0196</t>
        </is>
      </c>
    </row>
    <row r="15" ht="31.5" customHeight="1" s="126">
      <c r="A15" s="252" t="inlineStr">
        <is>
          <t>O'Harra, Ryan</t>
        </is>
      </c>
      <c r="B15" s="253" t="inlineStr">
        <is>
          <t>Nov–Dec block, Kohberger perception IV, evidence collection, 2025 witness list.</t>
        </is>
      </c>
      <c r="C15" s="254">
        <f>COUNTIF('MASTER INDEX'!H:H,"*O''Harra*")</f>
        <v/>
      </c>
      <c r="D15" s="253" t="inlineStr">
        <is>
          <t>0122, 0134, 0205</t>
        </is>
      </c>
    </row>
    <row r="16" ht="31.5" customHeight="1" s="126">
      <c r="A16" s="250" t="inlineStr">
        <is>
          <t>Roberts, Gideon</t>
        </is>
      </c>
      <c r="B16" s="209" t="inlineStr">
        <is>
          <t>Keyless-entry interviews 0046, vehicle ID 0070, WSU SW 0142, cellmates 0163.</t>
        </is>
      </c>
      <c r="C16" s="251">
        <f>COUNTIF('MASTER INDEX'!H:H,"*Roberts*")</f>
        <v/>
      </c>
      <c r="D16" s="209" t="inlineStr">
        <is>
          <t>0046, 0142, 0163</t>
        </is>
      </c>
    </row>
    <row r="17" ht="31.5" customHeight="1" s="126">
      <c r="A17" s="252" t="inlineStr">
        <is>
          <t>Van Leuven, Michael (Sgt.)</t>
        </is>
      </c>
      <c r="B17" s="253" t="inlineStr">
        <is>
          <t>Late-Nov / early-Dec IVs with Alderson / FBI SA Zahaczewsky; hospital checks.</t>
        </is>
      </c>
      <c r="C17" s="254">
        <f>COUNTIF('MASTER INDEX'!H:H,"*Van Leuven*")</f>
        <v/>
      </c>
      <c r="D17" s="253" t="inlineStr">
        <is>
          <t>0170, 0180, 0182</t>
        </is>
      </c>
    </row>
    <row r="18" ht="31.5" customHeight="1" s="126">
      <c r="A18" s="250" t="inlineStr">
        <is>
          <t>Snell, Timothy</t>
        </is>
      </c>
      <c r="B18" s="209" t="inlineStr">
        <is>
          <t>Drone SUAS 0026; tips &amp; canvas 0079.</t>
        </is>
      </c>
      <c r="C18" s="251">
        <f>COUNTIF('MASTER INDEX'!H:H,"*Snell*")</f>
        <v/>
      </c>
      <c r="D18" s="209" t="inlineStr">
        <is>
          <t>0026, 0079</t>
        </is>
      </c>
    </row>
    <row r="19" ht="31.5" customHeight="1" s="126">
      <c r="A19" s="252" t="inlineStr">
        <is>
          <t>Payne, Brett (MPD)</t>
        </is>
      </c>
      <c r="B19" s="253" t="inlineStr">
        <is>
          <t>Not ISP — but 0039/0040 record Payne-authored search warrants inside this ISP file.</t>
        </is>
      </c>
      <c r="C19" s="254">
        <f>COUNTIF('MASTER INDEX'!H:H,"*Payne*")</f>
        <v/>
      </c>
      <c r="D19" s="253" t="inlineStr">
        <is>
          <t>0039, 0040</t>
        </is>
      </c>
    </row>
    <row r="20" ht="31.5" customHeight="1" s="126">
      <c r="A20" s="250" t="inlineStr">
        <is>
          <t>Blaker, Dustin (MPD Sgt.)</t>
        </is>
      </c>
      <c r="B20" s="209" t="inlineStr">
        <is>
          <t>On 0003 roommate IV and 0185 Elantra processing.</t>
        </is>
      </c>
      <c r="C20" s="251">
        <f>COUNTIF('MASTER INDEX'!H:H,"*Blaker*")</f>
        <v/>
      </c>
      <c r="D20" s="209" t="inlineStr">
        <is>
          <t>0003, 0185</t>
        </is>
      </c>
    </row>
    <row r="21" ht="31.5" customHeight="1" s="126">
      <c r="A21" s="252" t="inlineStr">
        <is>
          <t>Gilbertson, Darren (Sgt.)</t>
        </is>
      </c>
      <c r="B21" s="253" t="inlineStr">
        <is>
          <t>01/06 scene 0162; timed runs 0194; 2024 INFO 0201.</t>
        </is>
      </c>
      <c r="C21" s="254">
        <f>COUNTIF('MASTER INDEX'!H:H,"*Gilbertson*")</f>
        <v/>
      </c>
      <c r="D21" s="253" t="inlineStr">
        <is>
          <t>0162, 0194, 0201</t>
        </is>
      </c>
    </row>
    <row r="22" ht="31.5" customHeight="1" s="126">
      <c r="A22" s="250" t="inlineStr">
        <is>
          <t>Barrett, Tyler (later Lt.)</t>
        </is>
      </c>
      <c r="B22" s="209" t="inlineStr">
        <is>
          <t>Early tip IVs; 2025 audio-file / subpoena supplements.</t>
        </is>
      </c>
      <c r="C22" s="251">
        <f>COUNTIF('MASTER INDEX'!H:H,"*Barrett*")</f>
        <v/>
      </c>
      <c r="D22" s="209" t="inlineStr">
        <is>
          <t>0045, 0203</t>
        </is>
      </c>
    </row>
  </sheetData>
  <mergeCells count="1">
    <mergeCell ref="A1:D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F21"/>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40" customWidth="1" style="125" min="1" max="1"/>
  </cols>
  <sheetData>
    <row r="1" ht="19.5" customHeight="1" s="126">
      <c r="A1" s="127" t="inlineStr">
        <is>
          <t>Working rules for this packet</t>
        </is>
      </c>
    </row>
    <row r="3" ht="21.75" customHeight="1" s="126">
      <c r="A3" s="255" t="inlineStr">
        <is>
          <t>1. This is ISP’s assist file, not the full MPD murder book. MPD still holds a lot (BWC, first-in reports, some lab).</t>
        </is>
      </c>
    </row>
    <row r="4" ht="21.75" customHeight="1" s="126">
      <c r="A4" s="255" t="inlineStr">
        <is>
          <t>2. Printed 07/08/2025 — later supplements (0201–0207) are 2024–2025 witness-list / subpoena work. Don’t mix those dates with 11/13/2022 facts.</t>
        </is>
      </c>
    </row>
    <row r="5" ht="21.75" customHeight="1" s="126">
      <c r="A5" s="255" t="inlineStr">
        <is>
          <t>3. The 03/16/2022 date on Millar 0001 is an RMS leftover, not a pre-homicide report date.</t>
        </is>
      </c>
    </row>
    <row r="6" ht="21.75" customHeight="1" s="126">
      <c r="A6" s="255" t="inlineStr">
        <is>
          <t>4. Payne search warrants sit inside 0039–0040. That is MPD paper living in the ISP production — worth a side-by-side with your MPD color chart.</t>
        </is>
      </c>
    </row>
    <row r="7" ht="21.75" customHeight="1" s="126">
      <c r="A7" s="255" t="inlineStr">
        <is>
          <t>5. Tag numbers already visible: 220004140 (0001 swab/audio), 220004141 (0002 swab/audio), 220004172 (0003 thumb drive). Log every new tag on a separate evidence sheet if you want the same system as MPD.</t>
        </is>
      </c>
    </row>
    <row r="8" ht="21.75" customHeight="1" s="126">
      <c r="A8" s="255" t="inlineStr">
        <is>
          <t>6. GRAPHIC pages: 0032–0038, 0133, 0162, 0198. Don’t dump those into videos without thinking.</t>
        </is>
      </c>
    </row>
    <row r="9" ht="21.75" customHeight="1" s="126">
      <c r="A9" s="255" t="inlineStr">
        <is>
          <t>7. Filter MASTER INDEX → Priority = READ FIRST, then Category = CRIME SCENE, then KOHBERGER.</t>
        </is>
      </c>
    </row>
    <row r="10" ht="21.75" customHeight="1" s="126">
      <c r="A10" s="255" t="inlineStr">
        <is>
          <t>8. Gaps (0004, 0015, 0017, 0021, 0069, 0082, 0084, 0098, 0099, and some mid numbers) mean the header didn’t OCR cleanly. The pages are still in the PDF — jump by page number, not by missing supp #.</t>
        </is>
      </c>
    </row>
    <row r="11" ht="21.75" customHeight="1" s="126">
      <c r="A11" s="255" t="inlineStr">
        <is>
          <t>9. If you export from CamScanner, keep this xlsx next to the PDF and write the CamScanner page number in column B/C if they drift.</t>
        </is>
      </c>
    </row>
    <row r="12" ht="21.75" customHeight="1" s="126">
      <c r="A12" s="255" t="inlineStr">
        <is>
          <t>10. Next pass I can do from here: explode 0003 line-by-line onto a timeline tab, or pull every Kohberger-named supplement into its own sheet.</t>
        </is>
      </c>
    </row>
    <row r="14" ht="16.15" customHeight="1" s="126">
      <c r="A14" s="256" t="inlineStr">
        <is>
          <t>ATTACHING POLICE REPORTS TO THE MASTER INDEX</t>
        </is>
      </c>
    </row>
    <row r="15" ht="19.5" customHeight="1" s="126">
      <c r="A15" s="255" t="inlineStr">
        <is>
          <t>11. MASTER INDEX is now the first tab. One line = one supplement / report.</t>
        </is>
      </c>
    </row>
    <row r="16" ht="19.5" customHeight="1" s="126">
      <c r="A16" s="255" t="inlineStr">
        <is>
          <t>12. Make a folder on your phone or computer named D22000030_Reports.</t>
        </is>
      </c>
    </row>
    <row r="17" ht="19.5" customHeight="1" s="126">
      <c r="A17" s="255" t="inlineStr">
        <is>
          <t>13. Inside it, make one subfolder per line (column E already has the name).</t>
        </is>
      </c>
    </row>
    <row r="18" ht="19.5" customHeight="1" s="126">
      <c r="A18" s="255" t="inlineStr">
        <is>
          <t>14. Split or export that supplement from CamScanner / the 556-page PDF and drop the file in that subfolder.</t>
        </is>
      </c>
    </row>
    <row r="19" ht="19.5" customHeight="1" s="126">
      <c r="A19" s="255" t="inlineStr">
        <is>
          <t>15. On the Index, column F (ATTACH / REPORT FILE): replace the gray placeholder with the file name, or right-click the cell → Link → pick the PDF.</t>
        </is>
      </c>
    </row>
    <row r="20" ht="19.5" customHeight="1" s="126">
      <c r="A20" s="255" t="inlineStr">
        <is>
          <t>16. Column D stays the big packet name so you always know which 556-page file the pages came from.</t>
        </is>
      </c>
    </row>
    <row r="21" ht="19.5" customHeight="1" s="126">
      <c r="A21" s="255" t="inlineStr">
        <is>
          <t>17. Color legend, Read First, and By Detective tabs are unchanged and sit behind the Index.</t>
        </is>
      </c>
    </row>
  </sheetData>
  <mergeCells count="17">
    <mergeCell ref="A16:F16"/>
    <mergeCell ref="A11:F11"/>
    <mergeCell ref="A10:F10"/>
    <mergeCell ref="A19:F19"/>
    <mergeCell ref="A5:F5"/>
    <mergeCell ref="A9:F9"/>
    <mergeCell ref="A8:F8"/>
    <mergeCell ref="A6:F6"/>
    <mergeCell ref="A17:F17"/>
    <mergeCell ref="A12:F12"/>
    <mergeCell ref="A4:F4"/>
    <mergeCell ref="A18:F18"/>
    <mergeCell ref="A3:F3"/>
    <mergeCell ref="A21:F21"/>
    <mergeCell ref="A20:F20"/>
    <mergeCell ref="A15:F15"/>
    <mergeCell ref="A7:F7"/>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2026-09-05T16:42:21Z</dcterms:created>
  <dcterms:modified xmlns:dcterms="http://purl.org/dc/terms/" xmlns:xsi="http://www.w3.org/2001/XMLSchema-instance" xsi:type="dcterms:W3CDTF">2026-09-05T17:32:51Z</dcterms:modified>
  <cp:revision>2</cp:revision>
</cp:coreProperties>
</file>